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5FC0D16D-8DB4-4868-ADFC-C975D2E81DB3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<sst xmlns="http://schemas.openxmlformats.org/spreadsheetml/2006/main" count="771" uniqueCount="381">
  <si>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</si>
  <si>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</si>
  <si>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</si>
  <si>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</si>
  <si>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</si>
  <si>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</si>
  <si>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</si>
  <si>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</si>
  <si>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</si>
  <si>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</si>
  <si>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</si>
  <si>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</si>
  <si>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</si>
  <si>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</si>
  <si>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</si>
  <si>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</si>
  <si>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</si>
  <si>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</si>
  <si>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</si>
  <si>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</si>
  <si>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</si>
  <si>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</si>
  <si>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</si>
  <si>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</si>
  <si>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</si>
  <si>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</si>
  <si>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</si>
  <si>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</si>
  <si>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</si>
  <si>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</si>
  <si>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</si>
  <si>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</si>
  <si>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</si>
  <si>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</si>
  <si>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</si>
  <si>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</si>
  <si>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</si>
  <si>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</si>
  <si>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</si>
  <si>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</si>
  <si>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</si>
  <si>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</si>
  <si>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</si>
  <si>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</si>
  <si>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</si>
  <si>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</si>
  <si>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</si>
  <si>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</si>
  <si>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</si>
  <si>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</si>
  <si>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</si>
  <si>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</si>
  <si>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</si>
  <si>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</si>
  <si>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</si>
  <si>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</si>
  <si>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</si>
  <si>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</si>
  <si>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</si>
  <si>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</si>
  <si>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</si>
  <si>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</si>
  <si>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</si>
  <si>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</si>
  <si>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</si>
  <si>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</si>
  <si>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</si>
  <si>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</si>
  <si>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</si>
  <si>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</si>
  <si>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</si>
  <si>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</si>
  <si>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</si>
  <si>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</si>
  <si>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</si>
  <si>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</si>
  <si>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</si>
  <si>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</si>
  <si>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</si>
  <si>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</si>
  <si>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</si>
  <si>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</si>
  <si>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</si>
  <si>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</si>
  <si>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</si>
  <si>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</si>
  <si>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</si>
  <si>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</si>
  <si>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</si>
  <si>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</si>
  <si>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</si>
  <si>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</si>
  <si>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</si>
  <si>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</si>
  <si>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</si>
  <si>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</si>
  <si>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</si>
  <si>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</si>
  <si>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</si>
  <si>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</si>
  <si>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</si>
  <si>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</si>
  <si>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</si>
  <si>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</si>
  <si>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</si>
  <si>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</si>
  <si>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</si>
  <si>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</si>
  <si>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</si>
  <si>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</si>
  <si>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</si>
  <si>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</si>
  <si>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</si>
  <si>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</si>
  <si>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</si>
  <si>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</si>
  <si>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</si>
  <si>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</si>
  <si>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</si>
  <si>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</si>
  <si>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</si>
  <si>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</si>
  <si>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</si>
  <si>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</si>
  <si>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</si>
  <si>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</si>
  <si>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</si>
  <si>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</si>
  <si>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</si>
  <si>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</si>
  <si>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</si>
  <si>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</si>
  <si>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</si>
  <si>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</si>
  <si>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</si>
  <si>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</si>
  <si>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</si>
  <si>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</si>
  <si>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</si>
  <si>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</si>
  <si>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</si>
  <si>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</si>
  <si>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</si>
  <si>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</si>
  <si>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</si>
  <si>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</si>
  <si>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</si>
  <si>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</si>
  <si>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</si>
  <si>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</si>
  <si>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</si>
  <si>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</si>
  <si>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</si>
  <si>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</si>
  <si>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</si>
  <si>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</si>
  <si>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</si>
  <si>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</si>
  <si>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</si>
  <si>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</si>
  <si>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</si>
  <si>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</si>
  <si>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</si>
  <si>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</si>
  <si>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</si>
  <si>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</si>
  <si>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</si>
  <si>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</si>
  <si>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</si>
  <si>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</si>
  <si>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</si>
  <si>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</si>
  <si>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</si>
  <si>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</si>
  <si>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</si>
  <si>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</si>
  <si>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</si>
  <si>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</si>
  <si>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</si>
  <si>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</si>
  <si>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</si>
  <si>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</si>
  <si>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</si>
  <si>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</si>
  <si>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</si>
  <si>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</si>
  <si>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</si>
  <si>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</si>
  <si>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</si>
  <si>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</si>
  <si>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</si>
  <si>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</si>
  <si>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</si>
  <si>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</si>
  <si>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</si>
  <si>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</si>
  <si>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</si>
  <si>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</si>
  <si>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</si>
  <si>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</si>
  <si>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</si>
  <si>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</si>
  <si>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</si>
  <si>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</si>
  <si>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</si>
  <si>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</si>
  <si>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</si>
  <si>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</si>
  <si>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</si>
  <si>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</si>
  <si>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</si>
  <si>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</si>
  <si>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</si>
  <si>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</si>
  <si>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</si>
  <si>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</si>
  <si>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</si>
  <si>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</si>
  <si>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</si>
  <si>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</si>
  <si>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</si>
  <si>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</si>
  <si>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</si>
  <si>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</si>
  <si>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</si>
  <si>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</si>
  <si>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</si>
  <si>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</si>
  <si>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</si>
  <si>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</si>
  <si>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</si>
  <si>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</si>
  <si>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</si>
  <si>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</si>
  <si>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</si>
  <si>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</si>
  <si>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</si>
  <si>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</si>
  <si>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</si>
  <si>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</si>
  <si>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</si>
  <si>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</si>
  <si>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</si>
  <si>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</si>
  <si>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</si>
  <si>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</si>
  <si>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</si>
  <si>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</si>
  <si>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</si>
  <si>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</si>
  <si>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</si>
  <si>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</si>
  <si>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</si>
  <si>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</si>
  <si>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</si>
  <si>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</si>
  <si>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</si>
  <si>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</si>
  <si>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</si>
  <si>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</si>
  <si>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</si>
  <si>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</si>
  <si>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</si>
  <si>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</si>
  <si>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</si>
  <si>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</si>
  <si>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</si>
  <si>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</si>
  <si>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</si>
  <si>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</si>
  <si>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</si>
  <si>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</si>
  <si>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</si>
  <si>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</si>
  <si>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</si>
  <si>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</si>
  <si>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</si>
  <si>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</si>
  <si>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</si>
  <si>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</si>
  <si>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</si>
  <si>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</si>
  <si>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</si>
  <si>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</si>
  <si>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</si>
  <si>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</si>
  <si>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</si>
  <si>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</si>
  <si>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</si>
  <si>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</si>
  <si>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</si>
  <si>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</si>
  <si>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</si>
  <si>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</si>
  <si>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</si>
  <si>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</si>
  <si>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</si>
  <si>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</si>
  <si>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</si>
  <si>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</si>
  <si>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</si>
  <si>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</si>
  <si>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</si>
  <si>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</si>
  <si>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</si>
  <si>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</si>
  <si>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</si>
  <si>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</si>
  <si>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</si>
  <si>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</si>
  <si>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</si>
  <si>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</si>
  <si>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</si>
  <si>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</si>
  <si>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</si>
  <si>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</si>
  <si>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</si>
  <si>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</si>
  <si>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</si>
  <si>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</si>
  <si>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</si>
  <si>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</si>
  <si>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</si>
  <si>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</si>
  <si>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</si>
  <si>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</si>
  <si>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</si>
  <si>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</si>
  <si>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</si>
  <si>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</si>
  <si>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</si>
  <si>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</si>
  <si>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</si>
  <si>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</si>
  <si>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</si>
  <si>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</si>
  <si>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</si>
  <si>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</si>
  <si>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</si>
  <si>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</si>
  <si>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</si>
  <si>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</si>
  <si>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</si>
  <si>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</si>
  <si>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</si>
  <si>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</si>
  <si>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</si>
  <si>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</si>
  <si>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</si>
  <si>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</si>
  <si>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</si>
  <si>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</si>
  <si>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</si>
  <si>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</si>
  <si>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</si>
  <si>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</si>
  <si>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</si>
  <si>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</si>
  <si>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</si>
  <si>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</si>
  <si>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</si>
  <si>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</si>
  <si>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</si>
  <si>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</si>
  <si>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</si>
  <si>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</si>
  <si>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</si>
  <si>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</si>
  <si>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</si>
  <si>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</si>
  <si>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</si>
  <si>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</si>
  <si>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</si>
  <si>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</si>
  <si>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</si>
  <si>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</si>
  <si>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</si>
  <si>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Água Limpa</t>
  </si>
  <si>
    <t>Ibiá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</si>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</sst>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24" workbookViewId="0">
      <selection activeCell="G35" sqref="G3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96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43.5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10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>
        <v>33.380000000000003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10</v>
      </c>
      <c r="C22" s="228">
        <v>70</v>
      </c>
      <c r="D22" s="231">
        <v>0.6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32</v>
      </c>
      <c r="C23" s="227">
        <v>100</v>
      </c>
      <c r="D23" s="232">
        <v>0.7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25</v>
      </c>
      <c r="C24" s="228">
        <v>380</v>
      </c>
      <c r="D24" s="231">
        <v>0.7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10</v>
      </c>
      <c r="C25" s="227">
        <v>560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57</v>
      </c>
      <c r="C26" s="228">
        <v>560</v>
      </c>
      <c r="D26" s="234"/>
      <c r="E26" s="240">
        <v>23</v>
      </c>
      <c r="F26" s="241">
        <v>335</v>
      </c>
      <c r="G26" s="255">
        <f>(ROUND(E26,3)*1.032)*ROUND(F26,3)</f>
        <v>7951.56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431947</v>
      </c>
      <c r="D52" s="83">
        <v>3.5</v>
      </c>
      <c r="E52" s="83">
        <v>3</v>
      </c>
      <c r="F52" s="83">
        <v>11.7</v>
      </c>
      <c r="G52" s="83">
        <v>8.5</v>
      </c>
      <c r="H52" s="82">
        <v>14900</v>
      </c>
      <c r="I52" s="215">
        <v>2000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33.380000000000003</v>
      </c>
      <c r="C72" s="81">
        <v>55</v>
      </c>
      <c r="D72" s="76" t="s">
        <v>56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10</v>
      </c>
      <c r="C73" s="82">
        <v>55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 t="s">
        <v>217</v>
      </c>
      <c r="B81" s="79"/>
      <c r="C81" s="76"/>
      <c r="D81" s="286">
        <v>160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ref="D82:D86" si="0">B82*C82</f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B1" activePane="topRight" state="frozen"/>
      <selection pane="topRight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>
        <v>5</v>
      </c>
      <c r="I5" s="139">
        <f t="shared" ref="I5:I34" si="0">IF(H5&gt;0,(H5*(J5/100)),0)</f>
        <v>1.5609999999999999</v>
      </c>
      <c r="J5" s="136">
        <f>IF(H5&gt;0,VLOOKUP(A5,'Lista Suspensa'!$A$1:$F$90,3,)," ")</f>
        <v>31.22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>
        <v>10</v>
      </c>
      <c r="O5" s="139">
        <f t="shared" ref="O5:O34" si="1">IF(N5&gt;0,(N5*(P5/100)),0)</f>
        <v>3.1219999999999999</v>
      </c>
      <c r="P5" s="136">
        <f>IF(N5&gt;0,VLOOKUP(A5,'Lista Suspensa'!$A$1:$F$90,3,)," ")</f>
        <v>31.22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>
        <v>15</v>
      </c>
      <c r="U5" s="139">
        <f t="shared" ref="U5:U34" si="2">IF(T5&gt;0,(T5*(V5/100)),0)</f>
        <v>4.6829999999999998</v>
      </c>
      <c r="V5" s="136">
        <f>IF(T5&gt;0,VLOOKUP(A5,'Lista Suspensa'!$A$1:$F$90,3,),0)</f>
        <v>31.22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>
        <v>25</v>
      </c>
      <c r="AA5" s="136">
        <f t="shared" ref="AA5:AA34" si="3">IF(Z5&gt;0,(Z5*(AB5/100)),0)</f>
        <v>7.8049999999999997</v>
      </c>
      <c r="AB5" s="136">
        <f>IF(Z5&gt;0,VLOOKUP(A5,'Lista Suspensa'!$A$1:$F$90,3,)," ")</f>
        <v>31.22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>
        <v>33.5</v>
      </c>
      <c r="AG5" s="138">
        <f>IF(AF5&gt;0,(AF5*(AH5/100)),0)</f>
        <v>10.458699999999999</v>
      </c>
      <c r="AH5" s="136">
        <f>IF(AF5&gt;0,VLOOKUP(A5,'Lista Suspensa'!$A$1:$F$90,3,)," ")</f>
        <v>31.22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341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>
        <v>1</v>
      </c>
      <c r="I6" s="140">
        <f t="shared" si="0"/>
        <v>0.85</v>
      </c>
      <c r="J6" s="138">
        <f>IF(H6&gt;0,VLOOKUP(A6,'Lista Suspensa'!$A$1:$F$90,3,)," ")</f>
        <v>85</v>
      </c>
      <c r="K6" s="138">
        <f>IF(OR(H6&gt;0,I6&gt;0),VLOOKUP(A6,'Lista Suspensa'!$A$1:$F$90,4,),0)</f>
        <v>22</v>
      </c>
      <c r="L6" s="138">
        <f>IF(OR(H6&gt;0,I6&gt;0),VLOOKUP(A6,'Lista Suspensa'!$A$1:$F$90,5,),0)</f>
        <v>89</v>
      </c>
      <c r="M6" s="141">
        <f>IF(OR(H6&gt;0,I6&gt;0),VLOOKUP(A6,'Lista Suspensa'!$A$1:$F$90,6,),0)</f>
        <v>1.3986550000000002</v>
      </c>
      <c r="N6" s="95">
        <v>2</v>
      </c>
      <c r="O6" s="140">
        <f t="shared" si="1"/>
        <v>1.7</v>
      </c>
      <c r="P6" s="138">
        <f>IF(N6&gt;0,VLOOKUP(A6,'Lista Suspensa'!$A$1:$F$90,3,)," ")</f>
        <v>85</v>
      </c>
      <c r="Q6" s="138">
        <f>IF(OR(N6&gt;0,O6&gt;0),VLOOKUP(A6,'Lista Suspensa'!$A$1:$F$90,4,),0)</f>
        <v>22</v>
      </c>
      <c r="R6" s="138">
        <f>IF(OR(N6&gt;0,O6&gt;0),VLOOKUP(A6,'Lista Suspensa'!$A$1:$F$90,5,),0)</f>
        <v>89</v>
      </c>
      <c r="S6" s="141">
        <f>IF(OR(N6&gt;0,O6&gt;0),VLOOKUP(A6,'Lista Suspensa'!$A$1:$F$90,6,),0)</f>
        <v>1.3986550000000002</v>
      </c>
      <c r="T6" s="95">
        <v>2</v>
      </c>
      <c r="U6" s="140">
        <f t="shared" si="2"/>
        <v>1.7</v>
      </c>
      <c r="V6" s="138">
        <f>IF(T6&gt;0,VLOOKUP(A6,'Lista Suspensa'!$A$1:$F$90,3,),0)</f>
        <v>85</v>
      </c>
      <c r="W6" s="138">
        <f>IF(OR(T6&gt;0,U6&gt;0),VLOOKUP(A6,'Lista Suspensa'!$A$1:$F$90,4,),0)</f>
        <v>22</v>
      </c>
      <c r="X6" s="138">
        <f>IF(OR(T6&gt;0,U6&gt;0),VLOOKUP(A6,'Lista Suspensa'!$A$1:$F$90,5,),0)</f>
        <v>89</v>
      </c>
      <c r="Y6" s="141">
        <f>IF(OR(T6&gt;0,U6&gt;0),VLOOKUP(A6,'Lista Suspensa'!$A$1:$F$90,6,),0)</f>
        <v>1.3986550000000002</v>
      </c>
      <c r="Z6" s="95">
        <v>3</v>
      </c>
      <c r="AA6" s="138">
        <f t="shared" si="3"/>
        <v>2.5499999999999998</v>
      </c>
      <c r="AB6" s="138">
        <f>IF(Z6&gt;0,VLOOKUP(A6,'Lista Suspensa'!$A$1:$F$90,3,)," ")</f>
        <v>85</v>
      </c>
      <c r="AC6" s="138">
        <f>IF(OR(Z6&gt;0,AA6&gt;0),VLOOKUP(A6,'Lista Suspensa'!$A$1:$F$90,4,),0)</f>
        <v>22</v>
      </c>
      <c r="AD6" s="138">
        <f>IF(OR(Z6&gt;0,AA6&gt;0),VLOOKUP(A6,'Lista Suspensa'!$A$1:$F$90,5,),0)</f>
        <v>89</v>
      </c>
      <c r="AE6" s="141">
        <f>IF(OR(Z6&gt;0,AA6&gt;0),VLOOKUP(A6,'Lista Suspensa'!$A$1:$F$90,6,),0)</f>
        <v>1.3986550000000002</v>
      </c>
      <c r="AF6" s="95"/>
      <c r="AG6" s="138">
        <f t="shared" ref="AG6:AG34" si="6">IF(AF6&gt;0,(AF6*(AH6/100)),0)</f>
        <v>0</v>
      </c>
      <c r="AH6" s="138" t="str">
        <f>IF(AF6&gt;0,VLOOKUP(A6,'Lista Suspensa'!$A$1:$F$90,3,)," ")</f>
        <v xml:space="preserve"> </v>
      </c>
      <c r="AI6" s="138">
        <f>IF(OR(AF6&gt;0,AG6&gt;0),VLOOKUP(A6,'Lista Suspensa'!$A$1:$F$90,4,),0)</f>
        <v>0</v>
      </c>
      <c r="AJ6" s="138">
        <f>IF(OR(AF6&gt;0,AG6&gt;0),VLOOKUP(A6,'Lista Suspensa'!$A$1:$F$90,5,),0)</f>
        <v>0</v>
      </c>
      <c r="AK6" s="141">
        <f>IF(OR(AF6&gt;0,AG6&gt;0),VLOOKUP(A6,'Lista Suspensa'!$A$1:$F$90,6,),0)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342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0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1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f t="shared" si="2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/>
      <c r="AA7" s="136">
        <f t="shared" si="3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>
        <v>8</v>
      </c>
      <c r="AG7" s="136">
        <f t="shared" si="6"/>
        <v>6.8</v>
      </c>
      <c r="AH7" s="136">
        <f>IF(AF7&gt;0,VLOOKUP(A7,'Lista Suspensa'!$A$1:$F$90,3,)," ")</f>
        <v>85</v>
      </c>
      <c r="AI7" s="136">
        <f>IF(OR(AF7&gt;0,AG7&gt;0),VLOOKUP(A7,'Lista Suspensa'!$A$1:$F$90,4,),0)</f>
        <v>24</v>
      </c>
      <c r="AJ7" s="136">
        <f>IF(OR(AF7&gt;0,AG7&gt;0),VLOOKUP(A7,'Lista Suspensa'!$A$1:$F$90,5,),0)</f>
        <v>89</v>
      </c>
      <c r="AK7" s="137">
        <f>IF(OR(AF7&gt;0,AG7&gt;0),VLOOKUP(A7,'Lista Suspensa'!$A$1:$F$90,6,),0)</f>
        <v>1.3986550000000002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>
        <v>6</v>
      </c>
      <c r="I8" s="140">
        <f t="shared" si="0"/>
        <v>0.72</v>
      </c>
      <c r="J8" s="138">
        <f>IF(H8&gt;0,VLOOKUP(A8,'Lista Suspensa'!$A$1:$F$90,3,)," ")</f>
        <v>12</v>
      </c>
      <c r="K8" s="138">
        <f>IF(OR(H8&gt;0,I8&gt;0),VLOOKUP(A8,'Lista Suspensa'!$A$1:$F$90,4,),0)</f>
        <v>3.2</v>
      </c>
      <c r="L8" s="138">
        <f>IF(OR(H8&gt;0,I8&gt;0),VLOOKUP(A8,'Lista Suspensa'!$A$1:$F$90,5,),0)</f>
        <v>98.3</v>
      </c>
      <c r="M8" s="141">
        <f>IF(OR(H8&gt;0,I8&gt;0),VLOOKUP(A8,'Lista Suspensa'!$A$1:$F$90,6,),0)</f>
        <v>1.542</v>
      </c>
      <c r="N8" s="95"/>
      <c r="O8" s="140">
        <f t="shared" si="1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f t="shared" si="2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3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/>
      <c r="AG8" s="138">
        <f t="shared" si="6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/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f t="shared" si="2"/>
        <v>0</v>
      </c>
      <c r="V9" s="136">
        <f>IF(T9&gt;0,VLOOKUP(A9,'Lista Suspensa'!$A$1:$F$90,3,),0)</f>
        <v>0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</v>
      </c>
      <c r="Z9" s="94"/>
      <c r="AA9" s="136">
        <f t="shared" si="3"/>
        <v>0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</v>
      </c>
      <c r="AF9" s="94"/>
      <c r="AG9" s="136">
        <f t="shared" si="6"/>
        <v>0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/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0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0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3.13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10.29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78.489999999999995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0.76127</v>
      </c>
      <c r="N36" s="21"/>
      <c r="O36" s="22">
        <f>ROUND(SUM(O5:O34),2)</f>
        <v>4.82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12.41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72.569999999999993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0.52803</v>
      </c>
      <c r="T36" s="21"/>
      <c r="U36" s="22">
        <f>ROUND(SUM(U5:U34),2)</f>
        <v>6.38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11.13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70.38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0.41203000000000001</v>
      </c>
      <c r="Z36" s="21"/>
      <c r="AA36" s="22">
        <f>ROUND(SUM(AA5:AA34),2)</f>
        <v>10.36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10.82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69.81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0.38464999999999999</v>
      </c>
      <c r="AF36" s="21"/>
      <c r="AG36" s="22">
        <f>ROUND(SUM(AG5:AG34),2)</f>
        <v>17.260000000000002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13.81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73.59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0.58352000000000004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2024-11-07T11:59:03Z</dcterms:modified>
</cp:coreProperties>
</file>