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F090503B-10E8-41AE-9401-3D19A99F7765}" xr6:coauthVersionLast="47" xr6:coauthVersionMax="47" xr10:uidLastSave="{00000000-0000-0000-0000-000000000000}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0" yWindow="0" windowWidth="10935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<sst xmlns="http://schemas.openxmlformats.org/spreadsheetml/2006/main" count="788" uniqueCount="383">
  <si>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</si>
  <si>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</si>
  <si>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</si>
  <si>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</si>
  <si>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</si>
  <si>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</si>
  <si>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</si>
  <si>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</si>
  <si>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</si>
  <si>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</si>
  <si>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</si>
  <si>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</si>
  <si>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</si>
  <si>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</si>
  <si>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</si>
  <si>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</si>
  <si>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</si>
  <si>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</si>
  <si>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</si>
  <si>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</si>
  <si>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</si>
  <si>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</si>
  <si>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</si>
  <si>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</si>
  <si>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</si>
  <si>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</si>
  <si>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</si>
  <si>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</si>
  <si>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</si>
  <si>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</si>
  <si>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</si>
  <si>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</si>
  <si>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</si>
  <si>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</si>
  <si>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</si>
  <si>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</si>
  <si>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</si>
  <si>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</si>
  <si>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</si>
  <si>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</si>
  <si>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</si>
  <si>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</si>
  <si>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</si>
  <si>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</si>
  <si>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</si>
  <si>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</si>
  <si>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</si>
  <si>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</si>
  <si>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</si>
  <si>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</si>
  <si>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</si>
  <si>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</si>
  <si>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</si>
  <si>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</si>
  <si>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</si>
  <si>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</si>
  <si>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</si>
  <si>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</si>
  <si>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</si>
  <si>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</si>
  <si>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</si>
  <si>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</si>
  <si>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</si>
  <si>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</si>
  <si>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</si>
  <si>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</si>
  <si>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</si>
  <si>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</si>
  <si>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</si>
  <si>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</si>
  <si>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</si>
  <si>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</si>
  <si>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</si>
  <si>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</si>
  <si>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</si>
  <si>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</si>
  <si>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</si>
  <si>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</si>
  <si>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</si>
  <si>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</si>
  <si>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</si>
  <si>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</si>
  <si>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</si>
  <si>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</si>
  <si>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</si>
  <si>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</si>
  <si>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</si>
  <si>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</si>
  <si>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</si>
  <si>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</si>
  <si>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</si>
  <si>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</si>
  <si>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</si>
  <si>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</si>
  <si>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</si>
  <si>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</si>
  <si>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</si>
  <si>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</si>
  <si>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</si>
  <si>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</si>
  <si>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</si>
  <si>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</si>
  <si>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</si>
  <si>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</si>
  <si>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</si>
  <si>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</si>
  <si>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</si>
  <si>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</si>
  <si>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</si>
  <si>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</si>
  <si>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</si>
  <si>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</si>
  <si>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</si>
  <si>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</si>
  <si>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</si>
  <si>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</si>
  <si>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</si>
  <si>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</si>
  <si>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</si>
  <si>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</si>
  <si>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</si>
  <si>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</si>
  <si>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</si>
  <si>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</si>
  <si>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</si>
  <si>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</si>
  <si>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</si>
  <si>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</si>
  <si>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</si>
  <si>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</si>
  <si>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</si>
  <si>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</si>
  <si>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</si>
  <si>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</si>
  <si>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</si>
  <si>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</si>
  <si>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</si>
  <si>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</si>
  <si>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</si>
  <si>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</si>
  <si>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</si>
  <si>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</si>
  <si>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</si>
  <si>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</si>
  <si>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</si>
  <si>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</si>
  <si>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</si>
  <si>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</si>
  <si>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</si>
  <si>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</si>
  <si>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</si>
  <si>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</si>
  <si>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</si>
  <si>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</si>
  <si>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</si>
  <si>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</si>
  <si>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</si>
  <si>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</si>
  <si>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</si>
  <si>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</si>
  <si>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</si>
  <si>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</si>
  <si>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</si>
  <si>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</si>
  <si>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</si>
  <si>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</si>
  <si>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</si>
  <si>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</si>
  <si>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</si>
  <si>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</si>
  <si>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</si>
  <si>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</si>
  <si>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</si>
  <si>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</si>
  <si>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</si>
  <si>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</si>
  <si>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</si>
  <si>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</si>
  <si>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</si>
  <si>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</si>
  <si>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</si>
  <si>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</si>
  <si>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</si>
  <si>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</si>
  <si>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</si>
  <si>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</si>
  <si>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</si>
  <si>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</si>
  <si>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</si>
  <si>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</si>
  <si>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</si>
  <si>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</si>
  <si>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</si>
  <si>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</si>
  <si>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</si>
  <si>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</si>
  <si>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</si>
  <si>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</si>
  <si>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</si>
  <si>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</si>
  <si>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</si>
  <si>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</si>
  <si>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</si>
  <si>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</si>
  <si>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</si>
  <si>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</si>
  <si>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</si>
  <si>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</si>
  <si>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</si>
  <si>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</si>
  <si>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</si>
  <si>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</si>
  <si>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</si>
  <si>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</si>
  <si>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</si>
  <si>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</si>
  <si>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</si>
  <si>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</si>
  <si>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</si>
  <si>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</si>
  <si>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</si>
  <si>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</si>
  <si>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</si>
  <si>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</si>
  <si>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</si>
  <si>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</si>
  <si>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</si>
  <si>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</si>
  <si>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</si>
  <si>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</si>
  <si>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</si>
  <si>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</si>
  <si>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</si>
  <si>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</si>
  <si>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</si>
  <si>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</si>
  <si>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</si>
  <si>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</si>
  <si>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</si>
  <si>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</si>
  <si>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</si>
  <si>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</si>
  <si>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</si>
  <si>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</si>
  <si>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</si>
  <si>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</si>
  <si>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</si>
  <si>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</si>
  <si>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</si>
  <si>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</si>
  <si>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</si>
  <si>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</si>
  <si>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</si>
  <si>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</si>
  <si>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</si>
  <si>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</si>
  <si>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</si>
  <si>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</si>
  <si>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</si>
  <si>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</si>
  <si>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</si>
  <si>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</si>
  <si>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</si>
  <si>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</si>
  <si>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</si>
  <si>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</si>
  <si>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</si>
  <si>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</si>
  <si>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</si>
  <si>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</si>
  <si>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</si>
  <si>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</si>
  <si>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</si>
  <si>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</si>
  <si>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</si>
  <si>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</si>
  <si>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</si>
  <si>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</si>
  <si>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</si>
  <si>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</si>
  <si>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</si>
  <si>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</si>
  <si>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</si>
  <si>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</si>
  <si>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</si>
  <si>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</si>
  <si>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</si>
  <si>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</si>
  <si>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</si>
  <si>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</si>
  <si>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</si>
  <si>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</si>
  <si>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</si>
  <si>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</si>
  <si>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</si>
  <si>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</si>
  <si>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</si>
  <si>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</si>
  <si>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</si>
  <si>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</si>
  <si>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</si>
  <si>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</si>
  <si>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</si>
  <si>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</si>
  <si>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</si>
  <si>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</si>
  <si>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</si>
  <si>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</si>
  <si>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</si>
  <si>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</si>
  <si>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</si>
  <si>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</si>
  <si>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</si>
  <si>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</si>
  <si>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</si>
  <si>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</si>
  <si>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</si>
  <si>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</si>
  <si>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</si>
  <si>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</si>
  <si>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</si>
  <si>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</si>
  <si>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</si>
  <si>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</si>
  <si>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</si>
  <si>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</si>
  <si>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</si>
  <si>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</si>
  <si>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</si>
  <si>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</si>
  <si>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</si>
  <si>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</si>
  <si>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</si>
  <si>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</si>
  <si>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</si>
  <si>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</si>
  <si>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</si>
  <si>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</si>
  <si>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</si>
  <si>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</si>
  <si>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</si>
  <si>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</si>
  <si>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</si>
  <si>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</si>
  <si>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</si>
  <si>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</si>
  <si>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</si>
  <si>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</si>
  <si>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</si>
  <si>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</si>
  <si>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</si>
  <si>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</si>
  <si>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</si>
  <si>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</si>
  <si>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</si>
  <si>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</si>
  <si>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</si>
  <si>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</si>
  <si>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</si>
  <si>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</si>
  <si>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</si>
  <si>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</si>
  <si>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</si>
  <si>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</si>
  <si>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</si>
  <si>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</si>
  <si>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</si>
  <si>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</si>
  <si>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</si>
  <si>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</si>
  <si>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</si>
  <si>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</si>
  <si>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</si>
  <si>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</si>
  <si>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</si>
  <si>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</si>
  <si>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</si>
  <si>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Juá</t>
  </si>
  <si>
    <t>Rio Paranaíba</t>
  </si>
  <si>
    <t>área 1</t>
  </si>
  <si>
    <t>área 2</t>
  </si>
  <si>
    <t>área 3</t>
  </si>
  <si>
    <t>área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</si>
</sst>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workbookViewId="0">
      <selection activeCell="A84" sqref="A8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63.64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13.36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>
        <v>25.56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6</v>
      </c>
      <c r="C21" s="227">
        <v>70</v>
      </c>
      <c r="D21" s="230">
        <v>0.6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19</v>
      </c>
      <c r="C22" s="228">
        <v>70</v>
      </c>
      <c r="D22" s="231">
        <v>0.6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22</v>
      </c>
      <c r="C23" s="227">
        <v>150</v>
      </c>
      <c r="D23" s="232">
        <v>0.6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28</v>
      </c>
      <c r="C24" s="228">
        <v>370</v>
      </c>
      <c r="D24" s="231">
        <v>0.6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15</v>
      </c>
      <c r="C25" s="227">
        <v>550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73</v>
      </c>
      <c r="C26" s="228">
        <v>550</v>
      </c>
      <c r="D26" s="234"/>
      <c r="E26" s="240">
        <v>30.5</v>
      </c>
      <c r="F26" s="241">
        <v>305</v>
      </c>
      <c r="G26" s="255">
        <f>(ROUND(E26,3)*1.032)*ROUND(F26,3)</f>
        <v>9600.18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96</v>
      </c>
      <c r="C32" s="79" t="s">
        <v>33</v>
      </c>
      <c r="D32" s="84" t="s">
        <v>162</v>
      </c>
      <c r="E32" s="84" t="s">
        <v>15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96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96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96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96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744235</v>
      </c>
      <c r="D52" s="83">
        <v>3.7</v>
      </c>
      <c r="E52" s="83">
        <v>3.2</v>
      </c>
      <c r="F52" s="83">
        <v>12.5</v>
      </c>
      <c r="G52" s="83">
        <v>9</v>
      </c>
      <c r="H52" s="82">
        <v>127000</v>
      </c>
      <c r="I52" s="215">
        <v>18000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5.65</v>
      </c>
      <c r="C72" s="81">
        <v>60</v>
      </c>
      <c r="D72" s="76" t="s">
        <v>56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25.56</v>
      </c>
      <c r="C73" s="82">
        <v>60</v>
      </c>
      <c r="D73" s="77" t="s">
        <v>223</v>
      </c>
      <c r="E73" s="194" t="s">
        <v>227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 t="s">
        <v>381</v>
      </c>
      <c r="B74" s="193">
        <v>2.85</v>
      </c>
      <c r="C74" s="285">
        <v>60</v>
      </c>
      <c r="D74" s="76" t="s">
        <v>56</v>
      </c>
      <c r="E74" s="193" t="s">
        <v>56</v>
      </c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 t="s">
        <v>382</v>
      </c>
      <c r="B75" s="77">
        <v>4.8600000000000003</v>
      </c>
      <c r="C75" s="82">
        <v>60</v>
      </c>
      <c r="D75" s="77" t="s">
        <v>56</v>
      </c>
      <c r="E75" s="194" t="s">
        <v>140</v>
      </c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AE1" activePane="topRight" state="frozen"/>
      <selection pane="topRight" activeCell="AF12" sqref="AF12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v>1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7.18</v>
      </c>
      <c r="F5" s="136">
        <f>IF(OR(B5&gt;0,C5&gt;0),VLOOKUP(A5,'Lista Suspensa'!$A$1:$F$90,5,),0)</f>
        <v>63.58</v>
      </c>
      <c r="G5" s="137">
        <f>IF(OR(B5&gt;0,C5&gt;0),VLOOKUP(A5,'Lista Suspensa'!$A$1:$F$90,6,),0)</f>
        <v>5.3609999999999998E-2</v>
      </c>
      <c r="H5" s="94"/>
      <c r="I5" s="139">
        <v>1</v>
      </c>
      <c r="J5" s="136" t="str">
        <f>IF(H5&gt;0,VLOOKUP(A5,'Lista Suspensa'!$A$1:$F$90,3,)," ")</f>
        <v xml:space="preserve"> </v>
      </c>
      <c r="K5" s="136">
        <f>IF(OR(H5&gt;0,I5&gt;0),VLOOKUP(A5,'Lista Suspensa'!$A$1:$F$90,4,),0)</f>
        <v>7.18</v>
      </c>
      <c r="L5" s="136">
        <f>IF(OR(H5&gt;0,I5&gt;0),VLOOKUP(A5,'Lista Suspensa'!$A$1:$F$90,5,),0)</f>
        <v>63.58</v>
      </c>
      <c r="M5" s="137">
        <f>IF(OR(H5&gt;0,I5&gt;0),VLOOKUP(A5,'Lista Suspensa'!$A$1:$F$90,6,),0)</f>
        <v>5.3609999999999998E-2</v>
      </c>
      <c r="N5" s="94"/>
      <c r="O5" s="139">
        <v>2</v>
      </c>
      <c r="P5" s="136" t="str">
        <f>IF(N5&gt;0,VLOOKUP(A5,'Lista Suspensa'!$A$1:$F$90,3,)," ")</f>
        <v xml:space="preserve"> </v>
      </c>
      <c r="Q5" s="136">
        <f>IF(OR(N5&gt;0,O5&gt;0),VLOOKUP(A5,'Lista Suspensa'!$A$1:$F$90,4,),0)</f>
        <v>7.18</v>
      </c>
      <c r="R5" s="136">
        <f>IF(OR(N5&gt;0,O5&gt;0),VLOOKUP(A5,'Lista Suspensa'!$A$1:$F$90,5,),0)</f>
        <v>63.58</v>
      </c>
      <c r="S5" s="137">
        <f>IF(OR(N5&gt;0,O5&gt;0),VLOOKUP(A5,'Lista Suspensa'!$A$1:$F$90,6,),0)</f>
        <v>5.3609999999999998E-2</v>
      </c>
      <c r="T5" s="94"/>
      <c r="U5" s="139">
        <v>3.5</v>
      </c>
      <c r="V5" s="136">
        <f>IF(T5&gt;0,VLOOKUP(A5,'Lista Suspensa'!$A$1:$F$90,3,),0)</f>
        <v>0</v>
      </c>
      <c r="W5" s="136">
        <f>IF(OR(T5&gt;0,U5&gt;0),VLOOKUP(A5,'Lista Suspensa'!$A$1:$F$90,4,),0)</f>
        <v>7.18</v>
      </c>
      <c r="X5" s="136">
        <f>IF(OR(T5&gt;0,U5&gt;0),VLOOKUP(A5,'Lista Suspensa'!$A$1:$F$90,5,),0)</f>
        <v>63.58</v>
      </c>
      <c r="Y5" s="137">
        <f>IF(OR(T5&gt;0,U5&gt;0),VLOOKUP(A5,'Lista Suspensa'!$A$1:$F$90,6,),0)</f>
        <v>5.3609999999999998E-2</v>
      </c>
      <c r="Z5" s="94"/>
      <c r="AA5" s="136">
        <v>9</v>
      </c>
      <c r="AB5" s="136" t="str">
        <f>IF(Z5&gt;0,VLOOKUP(A5,'Lista Suspensa'!$A$1:$F$90,3,)," ")</f>
        <v xml:space="preserve"> </v>
      </c>
      <c r="AC5" s="136">
        <f>IF(OR(Z5&gt;0,AA5&gt;0),VLOOKUP(A5,'Lista Suspensa'!$A$1:$F$90,4,),0)</f>
        <v>7.18</v>
      </c>
      <c r="AD5" s="136">
        <f>IF(OR(Z5&gt;0,AA5&gt;0),VLOOKUP(A5,'Lista Suspensa'!$A$1:$F$90,5,),0)</f>
        <v>63.58</v>
      </c>
      <c r="AE5" s="137">
        <f>IF(OR(Z5&gt;0,AA5&gt;0),VLOOKUP(A5,'Lista Suspensa'!$A$1:$F$90,6,),0)</f>
        <v>5.3609999999999998E-2</v>
      </c>
      <c r="AF5" s="94"/>
      <c r="AG5" s="138">
        <v>7</v>
      </c>
      <c r="AH5" s="136" t="str">
        <f>IF(AF5&gt;0,VLOOKUP(A5,'Lista Suspensa'!$A$1:$F$90,3,)," ")</f>
        <v xml:space="preserve"> </v>
      </c>
      <c r="AI5" s="136">
        <f>IF(OR(AF5&gt;0,AG5&gt;0),VLOOKUP(A5,'Lista Suspensa'!$A$1:$F$90,4,),0)</f>
        <v>7.18</v>
      </c>
      <c r="AJ5" s="136">
        <f>IF(OR(AF5&gt;0,AG5&gt;0),VLOOKUP(A5,'Lista Suspensa'!$A$1:$F$90,5,),0)</f>
        <v>63.58</v>
      </c>
      <c r="AK5" s="137">
        <f>IF(OR(AF5&gt;0,AG5&gt;0),VLOOKUP(A5,'Lista Suspensa'!$A$1:$F$90,6,),0)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0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357</v>
      </c>
      <c r="B6" s="95"/>
      <c r="C6" s="135">
        <f t="shared" ref="C6:C13" si="1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ref="I5:I34" si="2">IF(H6&gt;0,(H6*(J6/100)),0)</f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/>
      <c r="O6" s="140">
        <f t="shared" ref="O5:O34" si="3">IF(N6&gt;0,(N6*(P6/100)),0)</f>
        <v>0</v>
      </c>
      <c r="P6" s="138" t="str">
        <f>IF(N6&gt;0,VLOOKUP(A6,'Lista Suspensa'!$A$1:$F$90,3,)," ")</f>
        <v xml:space="preserve"> </v>
      </c>
      <c r="Q6" s="138">
        <f>IF(OR(N6&gt;0,O6&gt;0),VLOOKUP(A6,'Lista Suspensa'!$A$1:$F$90,4,),0)</f>
        <v>0</v>
      </c>
      <c r="R6" s="138">
        <f>IF(OR(N6&gt;0,O6&gt;0),VLOOKUP(A6,'Lista Suspensa'!$A$1:$F$90,5,),0)</f>
        <v>0</v>
      </c>
      <c r="S6" s="141">
        <f>IF(OR(N6&gt;0,O6&gt;0),VLOOKUP(A6,'Lista Suspensa'!$A$1:$F$90,6,),0)</f>
        <v>0</v>
      </c>
      <c r="T6" s="95"/>
      <c r="U6" s="140">
        <f t="shared" ref="U5:U34" si="4">IF(T6&gt;0,(T6*(V6/100)),0)</f>
        <v>0</v>
      </c>
      <c r="V6" s="138">
        <f>IF(T6&gt;0,VLOOKUP(A6,'Lista Suspensa'!$A$1:$F$90,3,),0)</f>
        <v>0</v>
      </c>
      <c r="W6" s="138">
        <f>IF(OR(T6&gt;0,U6&gt;0),VLOOKUP(A6,'Lista Suspensa'!$A$1:$F$90,4,),0)</f>
        <v>0</v>
      </c>
      <c r="X6" s="138">
        <f>IF(OR(T6&gt;0,U6&gt;0),VLOOKUP(A6,'Lista Suspensa'!$A$1:$F$90,5,),0)</f>
        <v>0</v>
      </c>
      <c r="Y6" s="141">
        <f>IF(OR(T6&gt;0,U6&gt;0),VLOOKUP(A6,'Lista Suspensa'!$A$1:$F$90,6,),0)</f>
        <v>0</v>
      </c>
      <c r="Z6" s="95"/>
      <c r="AA6" s="138">
        <f t="shared" ref="AA5:AA34" si="5">IF(Z6&gt;0,(Z6*(AB6/100)),0)</f>
        <v>0</v>
      </c>
      <c r="AB6" s="138" t="str">
        <f>IF(Z6&gt;0,VLOOKUP(A6,'Lista Suspensa'!$A$1:$F$90,3,)," ")</f>
        <v xml:space="preserve"> </v>
      </c>
      <c r="AC6" s="138">
        <f>IF(OR(Z6&gt;0,AA6&gt;0),VLOOKUP(A6,'Lista Suspensa'!$A$1:$F$90,4,),0)</f>
        <v>0</v>
      </c>
      <c r="AD6" s="138">
        <f>IF(OR(Z6&gt;0,AA6&gt;0),VLOOKUP(A6,'Lista Suspensa'!$A$1:$F$90,5,),0)</f>
        <v>0</v>
      </c>
      <c r="AE6" s="141">
        <f>IF(OR(Z6&gt;0,AA6&gt;0),VLOOKUP(A6,'Lista Suspensa'!$A$1:$F$90,6,),0)</f>
        <v>0</v>
      </c>
      <c r="AF6" s="95"/>
      <c r="AG6" s="138">
        <v>1</v>
      </c>
      <c r="AH6" s="138" t="str">
        <f>IF(AF6&gt;0,VLOOKUP(A6,'Lista Suspensa'!$A$1:$F$90,3,)," ")</f>
        <v xml:space="preserve"> </v>
      </c>
      <c r="AI6" s="138">
        <f>IF(OR(AF6&gt;0,AG6&gt;0),VLOOKUP(A6,'Lista Suspensa'!$A$1:$F$90,4,),0)</f>
        <v>9.24</v>
      </c>
      <c r="AJ6" s="138">
        <f>IF(OR(AF6&gt;0,AG6&gt;0),VLOOKUP(A6,'Lista Suspensa'!$A$1:$F$90,5,),0)</f>
        <v>55.38</v>
      </c>
      <c r="AK6" s="141">
        <f>IF(OR(AF6&gt;0,AG6&gt;0),VLOOKUP(A6,'Lista Suspensa'!$A$1:$F$90,6,),0)</f>
        <v>0.44762000000000002</v>
      </c>
      <c r="AL6" s="95"/>
      <c r="AM6" s="138">
        <f t="shared" ref="AM6:AM34" si="6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0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/>
      <c r="C7" s="134">
        <f t="shared" si="1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2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/>
      <c r="O7" s="139">
        <f t="shared" si="3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/>
      <c r="U7" s="139">
        <f t="shared" si="4"/>
        <v>0</v>
      </c>
      <c r="V7" s="136">
        <f>IF(T7&gt;0,VLOOKUP(A7,'Lista Suspensa'!$A$1:$F$90,3,),0)</f>
        <v>0</v>
      </c>
      <c r="W7" s="136">
        <f>IF(OR(T7&gt;0,U7&gt;0),VLOOKUP(A7,'Lista Suspensa'!$A$1:$F$90,4,),0)</f>
        <v>0</v>
      </c>
      <c r="X7" s="136">
        <f>IF(OR(T7&gt;0,U7&gt;0),VLOOKUP(A7,'Lista Suspensa'!$A$1:$F$90,5,),0)</f>
        <v>0</v>
      </c>
      <c r="Y7" s="137">
        <f>IF(OR(T7&gt;0,U7&gt;0),VLOOKUP(A7,'Lista Suspensa'!$A$1:$F$90,6,),0)</f>
        <v>0</v>
      </c>
      <c r="Z7" s="94"/>
      <c r="AA7" s="136">
        <f t="shared" si="5"/>
        <v>0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0</v>
      </c>
      <c r="AD7" s="136">
        <f>IF(OR(Z7&gt;0,AA7&gt;0),VLOOKUP(A7,'Lista Suspensa'!$A$1:$F$90,5,),0)</f>
        <v>0</v>
      </c>
      <c r="AE7" s="137">
        <f>IF(OR(Z7&gt;0,AA7&gt;0),VLOOKUP(A7,'Lista Suspensa'!$A$1:$F$90,6,),0)</f>
        <v>0</v>
      </c>
      <c r="AF7" s="94">
        <v>4.3499999999999996</v>
      </c>
      <c r="AG7" s="136">
        <f t="shared" ref="AG6:AG34" si="7">IF(AF7&gt;0,(AF7*(AH7/100)),0)</f>
        <v>3.8562750000000001</v>
      </c>
      <c r="AH7" s="136">
        <f>IF(AF7&gt;0,VLOOKUP(A7,'Lista Suspensa'!$A$1:$F$90,3,)," ")</f>
        <v>88.65</v>
      </c>
      <c r="AI7" s="136">
        <f>IF(OR(AF7&gt;0,AG7&gt;0),VLOOKUP(A7,'Lista Suspensa'!$A$1:$F$90,4,),0)</f>
        <v>48.84</v>
      </c>
      <c r="AJ7" s="136">
        <f>IF(OR(AF7&gt;0,AG7&gt;0),VLOOKUP(A7,'Lista Suspensa'!$A$1:$F$90,5,),0)</f>
        <v>79.45</v>
      </c>
      <c r="AK7" s="137">
        <f>IF(OR(AF7&gt;0,AG7&gt;0),VLOOKUP(A7,'Lista Suspensa'!$A$1:$F$90,6,),0)</f>
        <v>1.4099900000000001</v>
      </c>
      <c r="AL7" s="94"/>
      <c r="AM7" s="136">
        <f t="shared" si="6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0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119</v>
      </c>
      <c r="B8" s="95">
        <v>1</v>
      </c>
      <c r="C8" s="122">
        <f t="shared" si="1"/>
        <v>0.89</v>
      </c>
      <c r="D8" s="138">
        <f>IF(B8&gt;0,VLOOKUP(A8,'Lista Suspensa'!$A$1:$F$90,3,)," ")</f>
        <v>89</v>
      </c>
      <c r="E8" s="138">
        <f>IF(OR(B8&gt;0,C8&gt;0),VLOOKUP(A8,'Lista Suspensa'!$A$1:$F$90,4,),0)</f>
        <v>28.21</v>
      </c>
      <c r="F8" s="138">
        <f>IF(OR(B8&gt;0,C8&gt;0),VLOOKUP(A8,'Lista Suspensa'!$A$1:$F$90,5,),0)</f>
        <v>78.739999999999995</v>
      </c>
      <c r="G8" s="141">
        <f>IF(OR(B8&gt;0,C8&gt;0),VLOOKUP(A8,'Lista Suspensa'!$A$1:$F$90,6,),0)</f>
        <v>2.9860000000000001E-2</v>
      </c>
      <c r="H8" s="95">
        <v>1</v>
      </c>
      <c r="I8" s="140">
        <f t="shared" si="2"/>
        <v>0.89</v>
      </c>
      <c r="J8" s="138">
        <f>IF(H8&gt;0,VLOOKUP(A8,'Lista Suspensa'!$A$1:$F$90,3,)," ")</f>
        <v>89</v>
      </c>
      <c r="K8" s="138">
        <f>IF(OR(H8&gt;0,I8&gt;0),VLOOKUP(A8,'Lista Suspensa'!$A$1:$F$90,4,),0)</f>
        <v>28.21</v>
      </c>
      <c r="L8" s="138">
        <f>IF(OR(H8&gt;0,I8&gt;0),VLOOKUP(A8,'Lista Suspensa'!$A$1:$F$90,5,),0)</f>
        <v>78.739999999999995</v>
      </c>
      <c r="M8" s="141">
        <f>IF(OR(H8&gt;0,I8&gt;0),VLOOKUP(A8,'Lista Suspensa'!$A$1:$F$90,6,),0)</f>
        <v>2.9860000000000001E-2</v>
      </c>
      <c r="N8" s="95">
        <v>2</v>
      </c>
      <c r="O8" s="140">
        <f t="shared" si="3"/>
        <v>1.78</v>
      </c>
      <c r="P8" s="138">
        <f>IF(N8&gt;0,VLOOKUP(A8,'Lista Suspensa'!$A$1:$F$90,3,)," ")</f>
        <v>89</v>
      </c>
      <c r="Q8" s="138">
        <f>IF(OR(N8&gt;0,O8&gt;0),VLOOKUP(A8,'Lista Suspensa'!$A$1:$F$90,4,),0)</f>
        <v>28.21</v>
      </c>
      <c r="R8" s="138">
        <f>IF(OR(N8&gt;0,O8&gt;0),VLOOKUP(A8,'Lista Suspensa'!$A$1:$F$90,5,),0)</f>
        <v>78.739999999999995</v>
      </c>
      <c r="S8" s="141">
        <f>IF(OR(N8&gt;0,O8&gt;0),VLOOKUP(A8,'Lista Suspensa'!$A$1:$F$90,6,),0)</f>
        <v>2.9860000000000001E-2</v>
      </c>
      <c r="T8" s="95">
        <v>1.5</v>
      </c>
      <c r="U8" s="140">
        <f t="shared" si="4"/>
        <v>1.335</v>
      </c>
      <c r="V8" s="138">
        <f>IF(T8&gt;0,VLOOKUP(A8,'Lista Suspensa'!$A$1:$F$90,3,),0)</f>
        <v>89</v>
      </c>
      <c r="W8" s="138">
        <f>IF(OR(T8&gt;0,U8&gt;0),VLOOKUP(A8,'Lista Suspensa'!$A$1:$F$90,4,),0)</f>
        <v>28.21</v>
      </c>
      <c r="X8" s="138">
        <f>IF(OR(T8&gt;0,U8&gt;0),VLOOKUP(A8,'Lista Suspensa'!$A$1:$F$90,5,),0)</f>
        <v>78.739999999999995</v>
      </c>
      <c r="Y8" s="141">
        <f>IF(OR(T8&gt;0,U8&gt;0),VLOOKUP(A8,'Lista Suspensa'!$A$1:$F$90,6,),0)</f>
        <v>2.9860000000000001E-2</v>
      </c>
      <c r="Z8" s="95"/>
      <c r="AA8" s="138">
        <f t="shared" si="5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>
        <v>2.2599999999999998</v>
      </c>
      <c r="AG8" s="138">
        <f t="shared" si="7"/>
        <v>2.0113999999999996</v>
      </c>
      <c r="AH8" s="138">
        <f>IF(AF8&gt;0,VLOOKUP(A8,'Lista Suspensa'!$A$1:$F$90,3,)," ")</f>
        <v>89</v>
      </c>
      <c r="AI8" s="138">
        <f>IF(OR(AF8&gt;0,AG8&gt;0),VLOOKUP(A8,'Lista Suspensa'!$A$1:$F$90,4,),0)</f>
        <v>28.21</v>
      </c>
      <c r="AJ8" s="138">
        <f>IF(OR(AF8&gt;0,AG8&gt;0),VLOOKUP(A8,'Lista Suspensa'!$A$1:$F$90,5,),0)</f>
        <v>78.739999999999995</v>
      </c>
      <c r="AK8" s="141">
        <f>IF(OR(AF8&gt;0,AG8&gt;0),VLOOKUP(A8,'Lista Suspensa'!$A$1:$F$90,6,),0)</f>
        <v>2.9860000000000001E-2</v>
      </c>
      <c r="AL8" s="95"/>
      <c r="AM8" s="138">
        <f t="shared" si="6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0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120</v>
      </c>
      <c r="B9" s="94"/>
      <c r="C9" s="93">
        <f t="shared" si="1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2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3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/>
      <c r="U9" s="139">
        <f t="shared" si="4"/>
        <v>0</v>
      </c>
      <c r="V9" s="136">
        <f>IF(T9&gt;0,VLOOKUP(A9,'Lista Suspensa'!$A$1:$F$90,3,),0)</f>
        <v>0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</v>
      </c>
      <c r="Z9" s="94"/>
      <c r="AA9" s="136">
        <f t="shared" si="5"/>
        <v>0</v>
      </c>
      <c r="AB9" s="136" t="str">
        <f>IF(Z9&gt;0,VLOOKUP(A9,'Lista Suspensa'!$A$1:$F$90,3,)," ")</f>
        <v xml:space="preserve"> 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</v>
      </c>
      <c r="AF9" s="94">
        <v>2</v>
      </c>
      <c r="AG9" s="136">
        <f t="shared" si="7"/>
        <v>1.7575999999999998</v>
      </c>
      <c r="AH9" s="136">
        <f>IF(AF9&gt;0,VLOOKUP(A9,'Lista Suspensa'!$A$1:$F$90,3,)," ")</f>
        <v>87.88</v>
      </c>
      <c r="AI9" s="136">
        <f>IF(OR(AF9&gt;0,AG9&gt;0),VLOOKUP(A9,'Lista Suspensa'!$A$1:$F$90,4,),0)</f>
        <v>8.9600000000000009</v>
      </c>
      <c r="AJ9" s="136">
        <f>IF(OR(AF9&gt;0,AG9&gt;0),VLOOKUP(A9,'Lista Suspensa'!$A$1:$F$90,5,),0)</f>
        <v>86.92</v>
      </c>
      <c r="AK9" s="137">
        <f>IF(OR(AF9&gt;0,AG9&gt;0),VLOOKUP(A9,'Lista Suspensa'!$A$1:$F$90,6,),0)</f>
        <v>1.3873200000000001</v>
      </c>
      <c r="AL9" s="94"/>
      <c r="AM9" s="136">
        <f t="shared" si="6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0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122</v>
      </c>
      <c r="B10" s="95"/>
      <c r="C10" s="122">
        <f t="shared" si="1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2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3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4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5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>
        <v>2</v>
      </c>
      <c r="AG10" s="138">
        <f t="shared" si="7"/>
        <v>1.7675999999999998</v>
      </c>
      <c r="AH10" s="138">
        <f>IF(AF10&gt;0,VLOOKUP(A10,'Lista Suspensa'!$A$1:$F$90,3,)," ")</f>
        <v>88.38</v>
      </c>
      <c r="AI10" s="138">
        <f>IF(OR(AF10&gt;0,AG10&gt;0),VLOOKUP(A10,'Lista Suspensa'!$A$1:$F$90,4,),0)</f>
        <v>6.93</v>
      </c>
      <c r="AJ10" s="138">
        <f>IF(OR(AF10&gt;0,AG10&gt;0),VLOOKUP(A10,'Lista Suspensa'!$A$1:$F$90,5,),0)</f>
        <v>79.12</v>
      </c>
      <c r="AK10" s="141">
        <f>IF(OR(AF10&gt;0,AG10&gt;0),VLOOKUP(A10,'Lista Suspensa'!$A$1:$F$90,6,),0)</f>
        <v>-14.756790000000001</v>
      </c>
      <c r="AL10" s="96"/>
      <c r="AM10" s="138">
        <f t="shared" si="6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0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111</v>
      </c>
      <c r="B11" s="94"/>
      <c r="C11" s="93">
        <f t="shared" si="1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2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3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4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5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>
        <v>1.4</v>
      </c>
      <c r="AG11" s="136">
        <f t="shared" si="7"/>
        <v>1.2692399999999999</v>
      </c>
      <c r="AH11" s="136">
        <f>IF(AF11&gt;0,VLOOKUP(A11,'Lista Suspensa'!$A$1:$F$90,3,)," ")</f>
        <v>90.66</v>
      </c>
      <c r="AI11" s="136">
        <f>IF(OR(AF11&gt;0,AG11&gt;0),VLOOKUP(A11,'Lista Suspensa'!$A$1:$F$90,4,),0)</f>
        <v>22.94</v>
      </c>
      <c r="AJ11" s="136">
        <f>IF(OR(AF11&gt;0,AG11&gt;0),VLOOKUP(A11,'Lista Suspensa'!$A$1:$F$90,5,),0)</f>
        <v>95.62</v>
      </c>
      <c r="AK11" s="137">
        <f>IF(OR(AF11&gt;0,AG11&gt;0),VLOOKUP(A11,'Lista Suspensa'!$A$1:$F$90,6,),0)</f>
        <v>0.42226999999999998</v>
      </c>
      <c r="AL11" s="97"/>
      <c r="AM11" s="136">
        <f t="shared" si="6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0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 t="s">
        <v>138</v>
      </c>
      <c r="B12" s="95"/>
      <c r="C12" s="122">
        <f t="shared" si="1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2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3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4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5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7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6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0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127</v>
      </c>
      <c r="B13" s="94"/>
      <c r="C13" s="93">
        <f t="shared" si="1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2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>
        <v>0.04</v>
      </c>
      <c r="O13" s="139">
        <f t="shared" si="3"/>
        <v>3.9151999999999999E-2</v>
      </c>
      <c r="P13" s="136">
        <f>IF(N13&gt;0,VLOOKUP(A13,'Lista Suspensa'!$A$1:$F$90,3,)," ")</f>
        <v>97.88</v>
      </c>
      <c r="Q13" s="136">
        <f>IF(OR(N13&gt;0,O13&gt;0),VLOOKUP(A13,'Lista Suspensa'!$A$1:$F$90,4,),0)</f>
        <v>281.92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1.5697700000000001</v>
      </c>
      <c r="T13" s="94">
        <v>0.03</v>
      </c>
      <c r="U13" s="139">
        <f t="shared" si="4"/>
        <v>2.9363999999999998E-2</v>
      </c>
      <c r="V13" s="136">
        <f>IF(T13&gt;0,VLOOKUP(A13,'Lista Suspensa'!$A$1:$F$90,3,),0)</f>
        <v>97.88</v>
      </c>
      <c r="W13" s="136">
        <f>IF(OR(T13&gt;0,U13&gt;0),VLOOKUP(A13,'Lista Suspensa'!$A$1:$F$90,4,),0)</f>
        <v>281.92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1.5697700000000001</v>
      </c>
      <c r="Z13" s="94"/>
      <c r="AA13" s="136">
        <f t="shared" si="5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7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6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0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 t="s">
        <v>136</v>
      </c>
      <c r="B14" s="123">
        <v>7</v>
      </c>
      <c r="C14" s="122">
        <f t="shared" ref="C14:C34" si="8">IF(B14&gt;0,(B14*(D14/100)),0)</f>
        <v>0.84</v>
      </c>
      <c r="D14" s="138">
        <f>IF(B14&gt;0,VLOOKUP(A14,'Lista Suspensa'!$A$1:$F$90,3,)," ")</f>
        <v>12</v>
      </c>
      <c r="E14" s="138">
        <f>IF(OR(B14&gt;0,C14&gt;0),VLOOKUP(A14,'Lista Suspensa'!$A$1:$F$90,4,),0)</f>
        <v>3.2</v>
      </c>
      <c r="F14" s="138">
        <f>IF(OR(B14&gt;0,C14&gt;0),VLOOKUP(A14,'Lista Suspensa'!$A$1:$F$90,5,),0)</f>
        <v>98.3</v>
      </c>
      <c r="G14" s="141">
        <f>IF(OR(B14&gt;0,C14&gt;0),VLOOKUP(A14,'Lista Suspensa'!$A$1:$F$90,6,),0)</f>
        <v>1.542</v>
      </c>
      <c r="H14" s="95">
        <v>7</v>
      </c>
      <c r="I14" s="140">
        <f t="shared" si="2"/>
        <v>0.84</v>
      </c>
      <c r="J14" s="138">
        <f>IF(H14&gt;0,VLOOKUP(A14,'Lista Suspensa'!$A$1:$F$90,3,)," ")</f>
        <v>12</v>
      </c>
      <c r="K14" s="138">
        <f>IF(OR(H14&gt;0,I14&gt;0),VLOOKUP(A14,'Lista Suspensa'!$A$1:$F$90,4,),0)</f>
        <v>3.2</v>
      </c>
      <c r="L14" s="138">
        <f>IF(OR(H14&gt;0,I14&gt;0),VLOOKUP(A14,'Lista Suspensa'!$A$1:$F$90,5,),0)</f>
        <v>98.3</v>
      </c>
      <c r="M14" s="141">
        <f>IF(OR(H14&gt;0,I14&gt;0),VLOOKUP(A14,'Lista Suspensa'!$A$1:$F$90,6,),0)</f>
        <v>1.542</v>
      </c>
      <c r="N14" s="95"/>
      <c r="O14" s="140">
        <f t="shared" si="3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4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5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7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6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0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 t="s">
        <v>342</v>
      </c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2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3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4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>
        <v>3</v>
      </c>
      <c r="AA15" s="136">
        <f t="shared" si="5"/>
        <v>2.5499999999999998</v>
      </c>
      <c r="AB15" s="136">
        <f>IF(Z15&gt;0,VLOOKUP(A15,'Lista Suspensa'!$A$1:$F$90,3,)," ")</f>
        <v>85</v>
      </c>
      <c r="AC15" s="136">
        <f>IF(OR(Z15&gt;0,AA15&gt;0),VLOOKUP(A15,'Lista Suspensa'!$A$1:$F$90,4,),0)</f>
        <v>24</v>
      </c>
      <c r="AD15" s="136">
        <f>IF(OR(Z15&gt;0,AA15&gt;0),VLOOKUP(A15,'Lista Suspensa'!$A$1:$F$90,5,),0)</f>
        <v>89</v>
      </c>
      <c r="AE15" s="137">
        <f>IF(OR(Z15&gt;0,AA15&gt;0),VLOOKUP(A15,'Lista Suspensa'!$A$1:$F$90,6,),0)</f>
        <v>1.3986550000000002</v>
      </c>
      <c r="AF15" s="94"/>
      <c r="AG15" s="136">
        <f t="shared" si="7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6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0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2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3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4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5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7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6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0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2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3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4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5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7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6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0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2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3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4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5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7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6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0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2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3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4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5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7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6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0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2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3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4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5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7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6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0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2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3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4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5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7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6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0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2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3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4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5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7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6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0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2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3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4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5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7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6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0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2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3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4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5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7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6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0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2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3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4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5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7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6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0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2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3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4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5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7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6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0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2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3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4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5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7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6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0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2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3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4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5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7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6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0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2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3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4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5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7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6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0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2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3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4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5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7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6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0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2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3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4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5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7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6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0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2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3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4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5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7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6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0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2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3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4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5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7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6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0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2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3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4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5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7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6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0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2.73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12.81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79.209999999999994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0.50383</v>
      </c>
      <c r="H36" s="21"/>
      <c r="I36" s="22">
        <f>ROUND(SUM(I5:I34),2)</f>
        <v>2.73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12.81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79.209999999999994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0.50383</v>
      </c>
      <c r="N36" s="21"/>
      <c r="O36" s="22">
        <f>ROUND(SUM(O5:O34),2)</f>
        <v>3.82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19.79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69.98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5.8069999999999997E-2</v>
      </c>
      <c r="T36" s="21"/>
      <c r="U36" s="22">
        <f>ROUND(SUM(U5:U34),2)</f>
        <v>4.8600000000000003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14.62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67.42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5.629E-2</v>
      </c>
      <c r="Z36" s="21"/>
      <c r="AA36" s="22">
        <f>ROUND(SUM(AA5:AA34),2)</f>
        <v>11.55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10.89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69.19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0.35056999999999999</v>
      </c>
      <c r="AF36" s="21"/>
      <c r="AG36" s="22">
        <f>ROUND(SUM(AG5:AG34),2)</f>
        <v>18.66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19.38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73.91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-0.89976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8" workbookViewId="0">
      <selection activeCell="B68" sqref="B68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Semiconfinado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Semiconfinado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Semiconfinado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Semiconfinado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Semiconfinado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2024-11-06T19:39:28Z</dcterms:modified>
</cp:coreProperties>
</file>