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A663E95A-E3B4-493E-BC7D-5BEFF4318638}" xr6:coauthVersionLast="47" xr6:coauthVersionMax="47" xr10:uidLastSave="{00000000-0000-0000-0000-000000000000}"/>
  <bookViews>
    <workbookView xWindow="-135" yWindow="0" windowWidth="10935" windowHeight="10920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<sst xmlns="http://schemas.openxmlformats.org/spreadsheetml/2006/main" count="774" uniqueCount="382">
  <si>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</si>
  <si>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</si>
  <si>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</si>
  <si>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</si>
  <si>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</si>
  <si>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</si>
  <si>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</si>
  <si>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</si>
  <si>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</si>
  <si>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</si>
  <si>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</si>
  <si>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</si>
  <si>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</si>
  <si>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</si>
  <si>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</si>
  <si>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</si>
  <si>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</si>
  <si>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</si>
  <si>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</si>
  <si>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</si>
  <si>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</si>
  <si>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</si>
  <si>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</si>
  <si>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</si>
  <si>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</si>
  <si>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</si>
  <si>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</si>
  <si>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</si>
  <si>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</si>
  <si>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</si>
  <si>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</si>
  <si>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</si>
  <si>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</si>
  <si>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</si>
  <si>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</si>
  <si>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</si>
  <si>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</si>
  <si>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</si>
  <si>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</si>
  <si>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</si>
  <si>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</si>
  <si>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</si>
  <si>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</si>
  <si>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</si>
  <si>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</si>
  <si>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</si>
  <si>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</si>
  <si>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</si>
  <si>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</si>
  <si>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</si>
  <si>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</si>
  <si>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</si>
  <si>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</si>
  <si>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</si>
  <si>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</si>
  <si>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</si>
  <si>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</si>
  <si>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</si>
  <si>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</si>
  <si>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</si>
  <si>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</si>
  <si>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</si>
  <si>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</si>
  <si>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</si>
  <si>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</si>
  <si>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</si>
  <si>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</si>
  <si>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</si>
  <si>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</si>
  <si>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</si>
  <si>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</si>
  <si>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</si>
  <si>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</si>
  <si>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</si>
  <si>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</si>
  <si>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</si>
  <si>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</si>
  <si>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</si>
  <si>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</si>
  <si>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</si>
  <si>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</si>
  <si>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</si>
  <si>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</si>
  <si>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</si>
  <si>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</si>
  <si>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</si>
  <si>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</si>
  <si>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</si>
  <si>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</si>
  <si>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</si>
  <si>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</si>
  <si>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</si>
  <si>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</si>
  <si>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</si>
  <si>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</si>
  <si>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</si>
  <si>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</si>
  <si>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</si>
  <si>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</si>
  <si>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</si>
  <si>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</si>
  <si>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</si>
  <si>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</si>
  <si>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</si>
  <si>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</si>
  <si>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</si>
  <si>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</si>
  <si>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</si>
  <si>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</si>
  <si>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</si>
  <si>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</si>
  <si>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</si>
  <si>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</si>
  <si>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</si>
  <si>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</si>
  <si>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</si>
  <si>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</si>
  <si>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</si>
  <si>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</si>
  <si>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</si>
  <si>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</si>
  <si>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</si>
  <si>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</si>
  <si>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</si>
  <si>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</si>
  <si>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</si>
  <si>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</si>
  <si>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</si>
  <si>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</si>
  <si>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</si>
  <si>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</si>
  <si>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</si>
  <si>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</si>
  <si>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</si>
  <si>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</si>
  <si>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</si>
  <si>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</si>
  <si>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</si>
  <si>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</si>
  <si>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</si>
  <si>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</si>
  <si>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</si>
  <si>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</si>
  <si>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</si>
  <si>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</si>
  <si>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</si>
  <si>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</si>
  <si>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</si>
  <si>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</si>
  <si>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</si>
  <si>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</si>
  <si>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</si>
  <si>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</si>
  <si>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</si>
  <si>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</si>
  <si>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</si>
  <si>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</si>
  <si>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</si>
  <si>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</si>
  <si>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</si>
  <si>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</si>
  <si>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</si>
  <si>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</si>
  <si>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</si>
  <si>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</si>
  <si>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</si>
  <si>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</si>
  <si>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</si>
  <si>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</si>
  <si>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</si>
  <si>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</si>
  <si>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</si>
  <si>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</si>
  <si>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</si>
  <si>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</si>
  <si>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</si>
  <si>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</si>
  <si>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</si>
  <si>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</si>
  <si>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</si>
  <si>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</si>
  <si>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</si>
  <si>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</si>
  <si>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</si>
  <si>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</si>
  <si>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</si>
  <si>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</si>
  <si>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</si>
  <si>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</si>
  <si>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</si>
  <si>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</si>
  <si>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</si>
  <si>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</si>
  <si>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</si>
  <si>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</si>
  <si>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</si>
  <si>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</si>
  <si>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</si>
  <si>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</si>
  <si>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</si>
  <si>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</si>
  <si>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</si>
  <si>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</si>
  <si>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</si>
  <si>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</si>
  <si>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</si>
  <si>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</si>
  <si>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</si>
  <si>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</si>
  <si>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</si>
  <si>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</si>
  <si>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</si>
  <si>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</si>
  <si>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</si>
  <si>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</si>
  <si>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</si>
  <si>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</si>
  <si>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</si>
  <si>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</si>
  <si>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</si>
  <si>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</si>
  <si>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</si>
  <si>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</si>
  <si>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</si>
  <si>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</si>
  <si>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</si>
  <si>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</si>
  <si>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</si>
  <si>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</si>
  <si>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</si>
  <si>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</si>
  <si>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</si>
  <si>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</si>
  <si>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</si>
  <si>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</si>
  <si>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</si>
  <si>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</si>
  <si>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</si>
  <si>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</si>
  <si>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</si>
  <si>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</si>
  <si>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</si>
  <si>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</si>
  <si>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</si>
  <si>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</si>
  <si>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</si>
  <si>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</si>
  <si>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</si>
  <si>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</si>
  <si>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</si>
  <si>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</si>
  <si>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</si>
  <si>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</si>
  <si>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</si>
  <si>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</si>
  <si>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</si>
  <si>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</si>
  <si>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</si>
  <si>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</si>
  <si>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</si>
  <si>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</si>
  <si>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</si>
  <si>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</si>
  <si>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</si>
  <si>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</si>
  <si>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</si>
  <si>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</si>
  <si>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</si>
  <si>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</si>
  <si>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</si>
  <si>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</si>
  <si>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</si>
  <si>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</si>
  <si>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</si>
  <si>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</si>
  <si>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</si>
  <si>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</si>
  <si>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</si>
  <si>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</si>
  <si>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</si>
  <si>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</si>
  <si>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</si>
  <si>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</si>
  <si>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</si>
  <si>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</si>
  <si>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</si>
  <si>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</si>
  <si>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</si>
  <si>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</si>
  <si>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</si>
  <si>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</si>
  <si>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</si>
  <si>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</si>
  <si>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</si>
  <si>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</si>
  <si>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</si>
  <si>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</si>
  <si>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</si>
  <si>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</si>
  <si>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</si>
  <si>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</si>
  <si>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</si>
  <si>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</si>
  <si>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</si>
  <si>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</si>
  <si>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</si>
  <si>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</si>
  <si>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</si>
  <si>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</si>
  <si>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</si>
  <si>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</si>
  <si>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</si>
  <si>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</si>
  <si>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</si>
  <si>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</si>
  <si>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</si>
  <si>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</si>
  <si>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</si>
  <si>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</si>
  <si>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</si>
  <si>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</si>
  <si>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</si>
  <si>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</si>
  <si>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</si>
  <si>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</si>
  <si>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</si>
  <si>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</si>
  <si>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</si>
  <si>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</si>
  <si>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</si>
  <si>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</si>
  <si>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</si>
  <si>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</si>
  <si>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</si>
  <si>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</si>
  <si>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</si>
  <si>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</si>
  <si>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</si>
  <si>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</si>
  <si>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</si>
  <si>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</si>
  <si>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</si>
  <si>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</si>
  <si>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</si>
  <si>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</si>
  <si>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</si>
  <si>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</si>
  <si>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</si>
  <si>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</si>
  <si>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</si>
  <si>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</si>
  <si>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</si>
  <si>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</si>
  <si>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</si>
  <si>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</si>
  <si>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</si>
  <si>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</si>
  <si>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</si>
  <si>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</si>
  <si>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</si>
  <si>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</si>
  <si>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</si>
  <si>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</si>
  <si>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</si>
  <si>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</si>
  <si>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</si>
  <si>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</si>
  <si>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</si>
  <si>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</si>
  <si>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</si>
  <si>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</si>
  <si>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</si>
  <si>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</si>
  <si>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</si>
  <si>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</si>
  <si>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</si>
  <si>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</si>
  <si>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Fazenda Salitre</t>
  </si>
  <si>
    <t>Patrocínio</t>
  </si>
  <si>
    <t>área 1</t>
  </si>
  <si>
    <t>área 2</t>
  </si>
  <si>
    <t>Ração 43% 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</si>
</sst>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A56" workbookViewId="0">
      <selection activeCell="A71" sqref="A71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377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205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378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3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176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62.87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9.41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>
        <v>53.46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15</v>
      </c>
      <c r="C22" s="228">
        <v>50</v>
      </c>
      <c r="D22" s="231">
        <v>0.6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35</v>
      </c>
      <c r="C23" s="227">
        <v>250</v>
      </c>
      <c r="D23" s="232">
        <v>0.6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82</v>
      </c>
      <c r="C24" s="228">
        <v>350</v>
      </c>
      <c r="D24" s="231">
        <v>0.6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23</v>
      </c>
      <c r="C25" s="227">
        <v>650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135</v>
      </c>
      <c r="C26" s="228">
        <v>650</v>
      </c>
      <c r="D26" s="234"/>
      <c r="E26" s="240">
        <v>25.8</v>
      </c>
      <c r="F26" s="241">
        <v>375</v>
      </c>
      <c r="G26" s="255">
        <f>(ROUND(E26,3)*1.032)*ROUND(F26,3)</f>
        <v>9984.6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96</v>
      </c>
      <c r="C33" s="211" t="s">
        <v>33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96</v>
      </c>
      <c r="C34" s="79" t="s">
        <v>33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96</v>
      </c>
      <c r="C35" s="211" t="s">
        <v>33</v>
      </c>
      <c r="D35" s="292" t="s">
        <v>162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176</v>
      </c>
      <c r="C36" s="79" t="s">
        <v>91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176</v>
      </c>
      <c r="C37" s="211" t="s">
        <v>91</v>
      </c>
      <c r="D37" s="292" t="s">
        <v>162</v>
      </c>
      <c r="E37" s="85" t="s">
        <v>15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164</v>
      </c>
      <c r="C46" s="79">
        <v>90</v>
      </c>
      <c r="D46" s="84" t="s">
        <v>108</v>
      </c>
      <c r="E46" s="81">
        <v>10</v>
      </c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164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1270424</v>
      </c>
      <c r="D52" s="83">
        <v>3.6</v>
      </c>
      <c r="E52" s="83">
        <v>3.1</v>
      </c>
      <c r="F52" s="83">
        <v>12</v>
      </c>
      <c r="G52" s="83">
        <v>8.6999999999999993</v>
      </c>
      <c r="H52" s="82">
        <v>270000</v>
      </c>
      <c r="I52" s="215">
        <v>6000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379</v>
      </c>
      <c r="B72" s="79">
        <v>53.46</v>
      </c>
      <c r="C72" s="81">
        <v>55</v>
      </c>
      <c r="D72" s="76" t="s">
        <v>225</v>
      </c>
      <c r="E72" s="193" t="s">
        <v>227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380</v>
      </c>
      <c r="B73" s="77">
        <v>9.41</v>
      </c>
      <c r="C73" s="82">
        <v>55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workbookViewId="0">
      <pane xSplit="1" topLeftCell="AF1" activePane="topRight" state="frozen"/>
      <selection pane="topRight" activeCell="AJ9" sqref="AJ9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74</v>
      </c>
      <c r="B5" s="94"/>
      <c r="C5" s="134">
        <f>IF(B5&gt;0,(B5*(D5/100)),0)</f>
        <v>0</v>
      </c>
      <c r="D5" s="136" t="str">
        <f>IF(B5&gt;0,VLOOKUP(A5,'Lista Suspensa'!$A$1:$F$91,3,)," ")</f>
        <v xml:space="preserve"> </v>
      </c>
      <c r="E5" s="136">
        <f>IF(OR(B5&gt;0,C5&gt;0),VLOOKUP(A5,'Lista Suspensa'!$A$1:$F$91,4,),0)</f>
        <v>0</v>
      </c>
      <c r="F5" s="136">
        <f>IF(OR(B5&gt;0,C5&gt;0),VLOOKUP(A5,'Lista Suspensa'!$A$1:$F$91,5,),0)</f>
        <v>0</v>
      </c>
      <c r="G5" s="137">
        <f>IF(OR(B5&gt;0,C5&gt;0),VLOOKUP(A5,'Lista Suspensa'!$A$1:$F$91,6,),0)</f>
        <v>0</v>
      </c>
      <c r="H5" s="94">
        <v>2.6</v>
      </c>
      <c r="I5" s="139">
        <f t="shared" ref="I5:I34" si="0">IF(H5&gt;0,(H5*(J5/100)),0)</f>
        <v>0.81172</v>
      </c>
      <c r="J5" s="136">
        <f>IF(H5&gt;0,VLOOKUP(A5,'Lista Suspensa'!$A$1:$F$91,3,)," ")</f>
        <v>31.22</v>
      </c>
      <c r="K5" s="136">
        <f>IF(OR(H5&gt;0,I5&gt;0),VLOOKUP(A5,'Lista Suspensa'!$A$1:$F$91,4,),0)</f>
        <v>7.18</v>
      </c>
      <c r="L5" s="136">
        <f>IF(OR(H5&gt;0,I5&gt;0),VLOOKUP(A5,'Lista Suspensa'!$A$1:$F$91,5,),0)</f>
        <v>63.58</v>
      </c>
      <c r="M5" s="137">
        <f>IF(OR(H5&gt;0,I5&gt;0),VLOOKUP(A5,'Lista Suspensa'!$A$1:$F$91,6,),0)</f>
        <v>5.3609999999999998E-2</v>
      </c>
      <c r="N5" s="94">
        <v>12</v>
      </c>
      <c r="O5" s="139">
        <f t="shared" ref="O5:O34" si="1">IF(N5&gt;0,(N5*(P5/100)),0)</f>
        <v>3.7463999999999995</v>
      </c>
      <c r="P5" s="136">
        <f>IF(N5&gt;0,VLOOKUP(A5,'Lista Suspensa'!$A$1:$F$91,3,)," ")</f>
        <v>31.22</v>
      </c>
      <c r="Q5" s="136">
        <f>IF(OR(N5&gt;0,O5&gt;0),VLOOKUP(A5,'Lista Suspensa'!$A$1:$F$91,4,),0)</f>
        <v>7.18</v>
      </c>
      <c r="R5" s="136">
        <f>IF(OR(N5&gt;0,O5&gt;0),VLOOKUP(A5,'Lista Suspensa'!$A$1:$F$91,5,),0)</f>
        <v>63.58</v>
      </c>
      <c r="S5" s="137">
        <f>IF(OR(N5&gt;0,O5&gt;0),VLOOKUP(A5,'Lista Suspensa'!$A$1:$F$91,6,),0)</f>
        <v>5.3609999999999998E-2</v>
      </c>
      <c r="T5" s="94">
        <v>18</v>
      </c>
      <c r="U5" s="139">
        <f t="shared" ref="U5:U34" si="2">IF(T5&gt;0,(T5*(V5/100)),0)</f>
        <v>5.6195999999999993</v>
      </c>
      <c r="V5" s="136">
        <f>IF(T5&gt;0,VLOOKUP(A5,'Lista Suspensa'!$A$1:$F$91,3,),0)</f>
        <v>31.22</v>
      </c>
      <c r="W5" s="136">
        <f>IF(OR(T5&gt;0,U5&gt;0),VLOOKUP(A5,'Lista Suspensa'!$A$1:$F$91,4,),0)</f>
        <v>7.18</v>
      </c>
      <c r="X5" s="136">
        <f>IF(OR(T5&gt;0,U5&gt;0),VLOOKUP(A5,'Lista Suspensa'!$A$1:$F$91,5,),0)</f>
        <v>63.58</v>
      </c>
      <c r="Y5" s="137">
        <f>IF(OR(T5&gt;0,U5&gt;0),VLOOKUP(A5,'Lista Suspensa'!$A$1:$F$91,6,),0)</f>
        <v>5.3609999999999998E-2</v>
      </c>
      <c r="Z5" s="94">
        <v>35</v>
      </c>
      <c r="AA5" s="136">
        <f t="shared" ref="AA5:AA34" si="3">IF(Z5&gt;0,(Z5*(AB5/100)),0)</f>
        <v>10.927</v>
      </c>
      <c r="AB5" s="136">
        <f>IF(Z5&gt;0,VLOOKUP(A5,'Lista Suspensa'!$A$1:$F$91,3,)," ")</f>
        <v>31.22</v>
      </c>
      <c r="AC5" s="136">
        <f>IF(OR(Z5&gt;0,AA5&gt;0),VLOOKUP(A5,'Lista Suspensa'!$A$1:$F$91,4,),0)</f>
        <v>7.18</v>
      </c>
      <c r="AD5" s="136">
        <f>IF(OR(Z5&gt;0,AA5&gt;0),VLOOKUP(A5,'Lista Suspensa'!$A$1:$F$91,5,),0)</f>
        <v>63.58</v>
      </c>
      <c r="AE5" s="137">
        <f>IF(OR(Z5&gt;0,AA5&gt;0),VLOOKUP(A5,'Lista Suspensa'!$A$1:$F$91,6,),0)</f>
        <v>5.3609999999999998E-2</v>
      </c>
      <c r="AF5" s="94">
        <v>35</v>
      </c>
      <c r="AG5" s="138">
        <f>IF(AF5&gt;0,(AF5*(AH5/100)),0)</f>
        <v>10.927</v>
      </c>
      <c r="AH5" s="136">
        <f>IF(AF5&gt;0,VLOOKUP(A5,'Lista Suspensa'!$A$1:$F$91,3,)," ")</f>
        <v>31.22</v>
      </c>
      <c r="AI5" s="136">
        <f>IF(OR(AF5&gt;0,AG5&gt;0),VLOOKUP(A5,'Lista Suspensa'!$A$1:$F$91,4,),0)</f>
        <v>7.18</v>
      </c>
      <c r="AJ5" s="136">
        <f>IF(OR(AF5&gt;0,AG5&gt;0),VLOOKUP(A5,'Lista Suspensa'!$A$1:$F$91,5,),0)</f>
        <v>63.58</v>
      </c>
      <c r="AK5" s="137">
        <f>IF(OR(AF5&gt;0,AG5&gt;0),VLOOKUP(A5,'Lista Suspensa'!$A$1:$F$91,6,),0)</f>
        <v>5.3609999999999998E-2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340</v>
      </c>
      <c r="B6" s="95"/>
      <c r="C6" s="135">
        <f t="shared" ref="C6:C13" si="5">IF(B6&gt;0,(B6*(D6/100)),0)</f>
        <v>0</v>
      </c>
      <c r="D6" s="138" t="str">
        <f>IF(B6&gt;0,VLOOKUP(A6,'Lista Suspensa'!$A$1:$F$91,3,)," ")</f>
        <v xml:space="preserve"> </v>
      </c>
      <c r="E6" s="138">
        <f>IF(OR(B6&gt;0,C6&gt;0),VLOOKUP(A6,'Lista Suspensa'!$A$1:$F$91,4,),0)</f>
        <v>0</v>
      </c>
      <c r="F6" s="138">
        <f>IF(OR(B6&gt;0,C6&gt;0),VLOOKUP(A6,'Lista Suspensa'!$A$1:$F$91,5,),0)</f>
        <v>0</v>
      </c>
      <c r="G6" s="141">
        <f>IF(OR(B6&gt;0,C6&gt;0),VLOOKUP(A6,'Lista Suspensa'!$A$1:$F$91,6,),0)</f>
        <v>0</v>
      </c>
      <c r="H6" s="95">
        <v>1</v>
      </c>
      <c r="I6" s="140">
        <f t="shared" si="0"/>
        <v>0.85</v>
      </c>
      <c r="J6" s="138">
        <f>IF(H6&gt;0,VLOOKUP(A6,'Lista Suspensa'!$A$1:$F$91,3,)," ")</f>
        <v>85</v>
      </c>
      <c r="K6" s="138">
        <f>IF(OR(H6&gt;0,I6&gt;0),VLOOKUP(A6,'Lista Suspensa'!$A$1:$F$91,4,),0)</f>
        <v>20</v>
      </c>
      <c r="L6" s="138">
        <f>IF(OR(H6&gt;0,I6&gt;0),VLOOKUP(A6,'Lista Suspensa'!$A$1:$F$91,5,),0)</f>
        <v>89</v>
      </c>
      <c r="M6" s="141">
        <f>IF(OR(H6&gt;0,I6&gt;0),VLOOKUP(A6,'Lista Suspensa'!$A$1:$F$91,6,),0)</f>
        <v>1.3986550000000002</v>
      </c>
      <c r="N6" s="95"/>
      <c r="O6" s="140">
        <f t="shared" si="1"/>
        <v>0</v>
      </c>
      <c r="P6" s="138" t="str">
        <f>IF(N6&gt;0,VLOOKUP(A6,'Lista Suspensa'!$A$1:$F$91,3,)," ")</f>
        <v xml:space="preserve"> </v>
      </c>
      <c r="Q6" s="138">
        <f>IF(OR(N6&gt;0,O6&gt;0),VLOOKUP(A6,'Lista Suspensa'!$A$1:$F$91,4,),0)</f>
        <v>0</v>
      </c>
      <c r="R6" s="138">
        <f>IF(OR(N6&gt;0,O6&gt;0),VLOOKUP(A6,'Lista Suspensa'!$A$1:$F$91,5,),0)</f>
        <v>0</v>
      </c>
      <c r="S6" s="141">
        <f>IF(OR(N6&gt;0,O6&gt;0),VLOOKUP(A6,'Lista Suspensa'!$A$1:$F$91,6,),0)</f>
        <v>0</v>
      </c>
      <c r="T6" s="95"/>
      <c r="U6" s="140">
        <f t="shared" si="2"/>
        <v>0</v>
      </c>
      <c r="V6" s="138">
        <f>IF(T6&gt;0,VLOOKUP(A6,'Lista Suspensa'!$A$1:$F$91,3,),0)</f>
        <v>0</v>
      </c>
      <c r="W6" s="138">
        <f>IF(OR(T6&gt;0,U6&gt;0),VLOOKUP(A6,'Lista Suspensa'!$A$1:$F$91,4,),0)</f>
        <v>0</v>
      </c>
      <c r="X6" s="138">
        <f>IF(OR(T6&gt;0,U6&gt;0),VLOOKUP(A6,'Lista Suspensa'!$A$1:$F$91,5,),0)</f>
        <v>0</v>
      </c>
      <c r="Y6" s="141">
        <f>IF(OR(T6&gt;0,U6&gt;0),VLOOKUP(A6,'Lista Suspensa'!$A$1:$F$91,6,),0)</f>
        <v>0</v>
      </c>
      <c r="Z6" s="95"/>
      <c r="AA6" s="138">
        <f t="shared" si="3"/>
        <v>0</v>
      </c>
      <c r="AB6" s="138" t="str">
        <f>IF(Z6&gt;0,VLOOKUP(A6,'Lista Suspensa'!$A$1:$F$91,3,)," ")</f>
        <v xml:space="preserve"> </v>
      </c>
      <c r="AC6" s="138">
        <f>IF(OR(Z6&gt;0,AA6&gt;0),VLOOKUP(A6,'Lista Suspensa'!$A$1:$F$91,4,),0)</f>
        <v>0</v>
      </c>
      <c r="AD6" s="138">
        <f>IF(OR(Z6&gt;0,AA6&gt;0),VLOOKUP(A6,'Lista Suspensa'!$A$1:$F$91,5,),0)</f>
        <v>0</v>
      </c>
      <c r="AE6" s="141">
        <f>IF(OR(Z6&gt;0,AA6&gt;0),VLOOKUP(A6,'Lista Suspensa'!$A$1:$F$91,6,),0)</f>
        <v>0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342</v>
      </c>
      <c r="B7" s="94"/>
      <c r="C7" s="134">
        <f t="shared" si="5"/>
        <v>0</v>
      </c>
      <c r="D7" s="136" t="str">
        <f>IF(B7&gt;0,VLOOKUP(A7,'Lista Suspensa'!$A$1:$F$91,3,)," ")</f>
        <v xml:space="preserve"> </v>
      </c>
      <c r="E7" s="136">
        <f>IF(OR(B7&gt;0,C7&gt;0),VLOOKUP(A7,'Lista Suspensa'!$A$1:$F$91,4,),0)</f>
        <v>0</v>
      </c>
      <c r="F7" s="136">
        <f>IF(OR(B7&gt;0,C7&gt;0),VLOOKUP(A7,'Lista Suspensa'!$A$1:$F$91,5,),0)</f>
        <v>0</v>
      </c>
      <c r="G7" s="137">
        <f>IF(OR(B7&gt;0,C7&gt;0),VLOOKUP(A7,'Lista Suspensa'!$A$1:$F$91,6,),0)</f>
        <v>0</v>
      </c>
      <c r="H7" s="94"/>
      <c r="I7" s="139">
        <f t="shared" si="0"/>
        <v>0</v>
      </c>
      <c r="J7" s="136" t="str">
        <f>IF(H7&gt;0,VLOOKUP(A7,'Lista Suspensa'!$A$1:$F$91,3,)," ")</f>
        <v xml:space="preserve"> </v>
      </c>
      <c r="K7" s="136">
        <f>IF(OR(H7&gt;0,I7&gt;0),VLOOKUP(A7,'Lista Suspensa'!$A$1:$F$91,4,),0)</f>
        <v>0</v>
      </c>
      <c r="L7" s="136">
        <f>IF(OR(H7&gt;0,I7&gt;0),VLOOKUP(A7,'Lista Suspensa'!$A$1:$F$91,5,),0)</f>
        <v>0</v>
      </c>
      <c r="M7" s="137">
        <f>IF(OR(H7&gt;0,I7&gt;0),VLOOKUP(A7,'Lista Suspensa'!$A$1:$F$91,6,),0)</f>
        <v>0</v>
      </c>
      <c r="N7" s="94">
        <v>2</v>
      </c>
      <c r="O7" s="139">
        <f t="shared" si="1"/>
        <v>1.7</v>
      </c>
      <c r="P7" s="136">
        <f>IF(N7&gt;0,VLOOKUP(A7,'Lista Suspensa'!$A$1:$F$91,3,)," ")</f>
        <v>85</v>
      </c>
      <c r="Q7" s="136">
        <f>IF(OR(N7&gt;0,O7&gt;0),VLOOKUP(A7,'Lista Suspensa'!$A$1:$F$91,4,),0)</f>
        <v>24</v>
      </c>
      <c r="R7" s="136">
        <f>IF(OR(N7&gt;0,O7&gt;0),VLOOKUP(A7,'Lista Suspensa'!$A$1:$F$91,5,),0)</f>
        <v>89</v>
      </c>
      <c r="S7" s="137">
        <f>IF(OR(N7&gt;0,O7&gt;0),VLOOKUP(A7,'Lista Suspensa'!$A$1:$F$91,6,),0)</f>
        <v>1.3986550000000002</v>
      </c>
      <c r="T7" s="94"/>
      <c r="U7" s="139">
        <f t="shared" si="2"/>
        <v>0</v>
      </c>
      <c r="V7" s="136">
        <f>IF(T7&gt;0,VLOOKUP(A7,'Lista Suspensa'!$A$1:$F$91,3,),0)</f>
        <v>0</v>
      </c>
      <c r="W7" s="136">
        <f>IF(OR(T7&gt;0,U7&gt;0),VLOOKUP(A7,'Lista Suspensa'!$A$1:$F$91,4,),0)</f>
        <v>0</v>
      </c>
      <c r="X7" s="136">
        <f>IF(OR(T7&gt;0,U7&gt;0),VLOOKUP(A7,'Lista Suspensa'!$A$1:$F$91,5,),0)</f>
        <v>0</v>
      </c>
      <c r="Y7" s="137">
        <f>IF(OR(T7&gt;0,U7&gt;0),VLOOKUP(A7,'Lista Suspensa'!$A$1:$F$91,6,),0)</f>
        <v>0</v>
      </c>
      <c r="Z7" s="94"/>
      <c r="AA7" s="136">
        <f t="shared" si="3"/>
        <v>0</v>
      </c>
      <c r="AB7" s="136" t="str">
        <f>IF(Z7&gt;0,VLOOKUP(A7,'Lista Suspensa'!$A$1:$F$91,3,)," ")</f>
        <v xml:space="preserve"> </v>
      </c>
      <c r="AC7" s="136">
        <f>IF(OR(Z7&gt;0,AA7&gt;0),VLOOKUP(A7,'Lista Suspensa'!$A$1:$F$91,4,),0)</f>
        <v>0</v>
      </c>
      <c r="AD7" s="136">
        <f>IF(OR(Z7&gt;0,AA7&gt;0),VLOOKUP(A7,'Lista Suspensa'!$A$1:$F$91,5,),0)</f>
        <v>0</v>
      </c>
      <c r="AE7" s="137">
        <f>IF(OR(Z7&gt;0,AA7&gt;0),VLOOKUP(A7,'Lista Suspensa'!$A$1:$F$91,6,),0)</f>
        <v>0</v>
      </c>
      <c r="AF7" s="94">
        <v>10</v>
      </c>
      <c r="AG7" s="136">
        <f t="shared" si="6"/>
        <v>8.5</v>
      </c>
      <c r="AH7" s="136">
        <f>IF(AF7&gt;0,VLOOKUP(A7,'Lista Suspensa'!$A$1:$F$91,3,)," ")</f>
        <v>85</v>
      </c>
      <c r="AI7" s="136">
        <f>IF(OR(AF7&gt;0,AG7&gt;0),VLOOKUP(A7,'Lista Suspensa'!$A$1:$F$91,4,),0)</f>
        <v>24</v>
      </c>
      <c r="AJ7" s="136">
        <f>IF(OR(AF7&gt;0,AG7&gt;0),VLOOKUP(A7,'Lista Suspensa'!$A$1:$F$91,5,),0)</f>
        <v>89</v>
      </c>
      <c r="AK7" s="137">
        <f>IF(OR(AF7&gt;0,AG7&gt;0),VLOOKUP(A7,'Lista Suspensa'!$A$1:$F$91,6,),0)</f>
        <v>1.3986550000000002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381</v>
      </c>
      <c r="B8" s="95"/>
      <c r="C8" s="122">
        <f t="shared" si="5"/>
        <v>0</v>
      </c>
      <c r="D8" s="138" t="str">
        <f>IF(B8&gt;0,VLOOKUP(A8,'Lista Suspensa'!$A$1:$F$91,3,)," ")</f>
        <v xml:space="preserve"> </v>
      </c>
      <c r="E8" s="138">
        <f>IF(OR(B8&gt;0,C8&gt;0),VLOOKUP(A8,'Lista Suspensa'!$A$1:$F$91,4,),0)</f>
        <v>0</v>
      </c>
      <c r="F8" s="138">
        <f>IF(OR(B8&gt;0,C8&gt;0),VLOOKUP(A8,'Lista Suspensa'!$A$1:$F$91,5,),0)</f>
        <v>0</v>
      </c>
      <c r="G8" s="141">
        <f>IF(OR(B8&gt;0,C8&gt;0),VLOOKUP(A8,'Lista Suspensa'!$A$1:$F$91,6,),0)</f>
        <v>0</v>
      </c>
      <c r="H8" s="95"/>
      <c r="I8" s="140">
        <f t="shared" si="0"/>
        <v>0</v>
      </c>
      <c r="J8" s="138" t="str">
        <f>IF(H8&gt;0,VLOOKUP(A8,'Lista Suspensa'!$A$1:$F$91,3,)," ")</f>
        <v xml:space="preserve"> </v>
      </c>
      <c r="K8" s="138">
        <f>IF(OR(H8&gt;0,I8&gt;0),VLOOKUP(A8,'Lista Suspensa'!$A$1:$F$91,4,),0)</f>
        <v>0</v>
      </c>
      <c r="L8" s="138">
        <f>IF(OR(H8&gt;0,I8&gt;0),VLOOKUP(A8,'Lista Suspensa'!$A$1:$F$91,5,),0)</f>
        <v>0</v>
      </c>
      <c r="M8" s="141">
        <f>IF(OR(H8&gt;0,I8&gt;0),VLOOKUP(A8,'Lista Suspensa'!$A$1:$F$91,6,),0)</f>
        <v>0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>
        <v>0.9</v>
      </c>
      <c r="U8" s="140">
        <f t="shared" si="2"/>
        <v>0.76500000000000001</v>
      </c>
      <c r="V8" s="138">
        <f>IF(T8&gt;0,VLOOKUP(A8,'Lista Suspensa'!$A$1:$F$91,3,),0)</f>
        <v>85</v>
      </c>
      <c r="W8" s="138">
        <f>IF(OR(T8&gt;0,U8&gt;0),VLOOKUP(A8,'Lista Suspensa'!$A$1:$F$91,4,),0)</f>
        <v>43</v>
      </c>
      <c r="X8" s="138">
        <f>IF(OR(T8&gt;0,U8&gt;0),VLOOKUP(A8,'Lista Suspensa'!$A$1:$F$91,5,),0)</f>
        <v>89</v>
      </c>
      <c r="Y8" s="141">
        <f>IF(OR(T8&gt;0,U8&gt;0),VLOOKUP(A8,'Lista Suspensa'!$A$1:$F$91,6,),0)</f>
        <v>1.3986550000000002</v>
      </c>
      <c r="Z8" s="95">
        <v>0.9</v>
      </c>
      <c r="AA8" s="138">
        <f t="shared" si="3"/>
        <v>0.76500000000000001</v>
      </c>
      <c r="AB8" s="138">
        <f>IF(Z8&gt;0,VLOOKUP(A8,'Lista Suspensa'!$A$1:$F$91,3,)," ")</f>
        <v>85</v>
      </c>
      <c r="AC8" s="138">
        <f>IF(OR(Z8&gt;0,AA8&gt;0),VLOOKUP(A8,'Lista Suspensa'!$A$1:$F$91,4,),0)</f>
        <v>43</v>
      </c>
      <c r="AD8" s="138">
        <f>IF(OR(Z8&gt;0,AA8&gt;0),VLOOKUP(A8,'Lista Suspensa'!$A$1:$F$91,5,),0)</f>
        <v>89</v>
      </c>
      <c r="AE8" s="141">
        <f>IF(OR(Z8&gt;0,AA8&gt;0),VLOOKUP(A8,'Lista Suspensa'!$A$1:$F$91,6,),0)</f>
        <v>1.3986550000000002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111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>
        <f t="shared" si="1"/>
        <v>0</v>
      </c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2</v>
      </c>
      <c r="AG9" s="136">
        <f t="shared" si="6"/>
        <v>1.8131999999999999</v>
      </c>
      <c r="AH9" s="136">
        <f>IF(AF9&gt;0,VLOOKUP(A9,'Lista Suspensa'!$A$1:$F$91,3,)," ")</f>
        <v>90.66</v>
      </c>
      <c r="AI9" s="136">
        <f>IF(OR(AF9&gt;0,AG9&gt;0),VLOOKUP(A9,'Lista Suspensa'!$A$1:$F$91,4,),0)</f>
        <v>22.94</v>
      </c>
      <c r="AJ9" s="136">
        <f>IF(OR(AF9&gt;0,AG9&gt;0),VLOOKUP(A9,'Lista Suspensa'!$A$1:$F$91,5,),0)</f>
        <v>95.62</v>
      </c>
      <c r="AK9" s="137">
        <f>IF(OR(AF9&gt;0,AG9&gt;0),VLOOKUP(A9,'Lista Suspensa'!$A$1:$F$91,6,),0)</f>
        <v>0.42226999999999998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/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/>
      <c r="AG10" s="138">
        <f t="shared" si="6"/>
        <v>0</v>
      </c>
      <c r="AH10" s="138" t="str">
        <f>IF(AF10&gt;0,VLOOKUP(A10,'Lista Suspensa'!$A$1:$F$91,3,)," ")</f>
        <v xml:space="preserve"> </v>
      </c>
      <c r="AI10" s="138">
        <f>IF(OR(AF10&gt;0,AG10&gt;0),VLOOKUP(A10,'Lista Suspensa'!$A$1:$F$91,4,),0)</f>
        <v>0</v>
      </c>
      <c r="AJ10" s="138">
        <f>IF(OR(AF10&gt;0,AG10&gt;0),VLOOKUP(A10,'Lista Suspensa'!$A$1:$F$91,5,),0)</f>
        <v>0</v>
      </c>
      <c r="AK10" s="141">
        <f>IF(OR(AF10&gt;0,AG10&gt;0),VLOOKUP(A10,'Lista Suspensa'!$A$1:$F$91,6,),0)</f>
        <v>0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 t="str">
        <f>IF(AL11&gt;0,VLOOKUP(A11,'Lista Suspensa'!$A$1:$F$91,3,)," ")</f>
        <v xml:space="preserve"> </v>
      </c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>
        <f t="shared" si="6"/>
        <v>0</v>
      </c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1.66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13.75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76.66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0.74238999999999999</v>
      </c>
      <c r="N36" s="21"/>
      <c r="O36" s="22">
        <f>ROUND(SUM(O5:O34),2)</f>
        <v>5.45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12.42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71.47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0.47313</v>
      </c>
      <c r="T36" s="21"/>
      <c r="U36" s="22">
        <f>ROUND(SUM(U5:U34),2)</f>
        <v>6.38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11.48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66.67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0.21493000000000001</v>
      </c>
      <c r="Z36" s="21"/>
      <c r="AA36" s="22">
        <f>ROUND(SUM(AA5:AA34),2)</f>
        <v>11.69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9.5299999999999994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65.25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0.14163999999999999</v>
      </c>
      <c r="AF36" s="21"/>
      <c r="AG36" s="22">
        <f>ROUND(SUM(AG5:AG34),2)</f>
        <v>21.24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15.26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76.489999999999995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0.62334999999999996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93" operator="equal">
      <formula>0</formula>
    </cfRule>
    <cfRule type="cellIs" dxfId="65" priority="94" operator="equal">
      <formula>1.31275</formula>
    </cfRule>
    <cfRule type="cellIs" dxfId="64" priority="95" operator="equal">
      <formula>1.31275</formula>
    </cfRule>
    <cfRule type="cellIs" dxfId="63" priority="97" operator="equal">
      <formula>0.45055</formula>
    </cfRule>
    <cfRule type="cellIs" dxfId="62" priority="100" operator="equal">
      <formula>1.31275</formula>
    </cfRule>
    <cfRule type="cellIs" dxfId="61" priority="101" operator="equal">
      <formula>1.31275</formula>
    </cfRule>
    <cfRule type="cellIs" dxfId="60" priority="103" operator="equal">
      <formula>1.31275</formula>
    </cfRule>
    <cfRule type="cellIs" dxfId="59" priority="104" operator="equal">
      <formula>1.31275</formula>
    </cfRule>
    <cfRule type="cellIs" dxfId="58" priority="106" operator="equal">
      <formula>1.561</formula>
    </cfRule>
    <cfRule type="cellIs" dxfId="57" priority="107" operator="equal">
      <formula>0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3" operator="equal">
      <formula>0</formula>
    </cfRule>
    <cfRule type="cellIs" dxfId="28" priority="44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17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Semiconfinado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Semiconfinado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Semiconfinado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Confinado</v>
      </c>
      <c r="AV7" s="161" t="str">
        <f>VLOOKUP('Entradas Rebanho'!C36,'Lista Suspensa'!AH:AI,2,FALSE)</f>
        <v>Estabulado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Confinado</v>
      </c>
      <c r="AV8" s="165" t="str">
        <f>VLOOKUP('Entradas Rebanho'!C37,'Lista Suspensa'!AH:AI,2,FALSE)</f>
        <v>Estabulado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381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2024-11-06T20:46:24Z</dcterms:modified>
</cp:coreProperties>
</file>