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4E6F8542-A6D2-4D38-B123-1A9D9F1B4C67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-90" yWindow="0" windowWidth="1041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<sst xmlns="http://schemas.openxmlformats.org/spreadsheetml/2006/main" count="783" uniqueCount="383">
  <si>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</si>
  <si>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</si>
  <si>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</si>
  <si>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</si>
  <si>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</si>
  <si>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</si>
  <si>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</si>
  <si>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</si>
  <si>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</si>
  <si>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</si>
  <si>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</si>
  <si>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</si>
  <si>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</si>
  <si>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</si>
  <si>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</si>
  <si>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</si>
  <si>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</si>
  <si>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</si>
  <si>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</si>
  <si>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</si>
  <si>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</si>
  <si>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</si>
  <si>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</si>
  <si>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</si>
  <si>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</si>
  <si>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</si>
  <si>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</si>
  <si>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</si>
  <si>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</si>
  <si>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</si>
  <si>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</si>
  <si>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</si>
  <si>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</si>
  <si>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</si>
  <si>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</si>
  <si>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</si>
  <si>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</si>
  <si>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</si>
  <si>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</si>
  <si>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</si>
  <si>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</si>
  <si>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</si>
  <si>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</si>
  <si>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</si>
  <si>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</si>
  <si>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</si>
  <si>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</si>
  <si>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</si>
  <si>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</si>
  <si>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</si>
  <si>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</si>
  <si>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</si>
  <si>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</si>
  <si>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</si>
  <si>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</si>
  <si>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</si>
  <si>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</si>
  <si>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</si>
  <si>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</si>
  <si>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</si>
  <si>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</si>
  <si>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</si>
  <si>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</si>
  <si>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</si>
  <si>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</si>
  <si>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</si>
  <si>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</si>
  <si>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</si>
  <si>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</si>
  <si>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</si>
  <si>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</si>
  <si>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</si>
  <si>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</si>
  <si>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</si>
  <si>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</si>
  <si>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</si>
  <si>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</si>
  <si>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</si>
  <si>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</si>
  <si>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</si>
  <si>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</si>
  <si>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</si>
  <si>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</si>
  <si>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</si>
  <si>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</si>
  <si>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</si>
  <si>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</si>
  <si>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</si>
  <si>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</si>
  <si>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</si>
  <si>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</si>
  <si>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</si>
  <si>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</si>
  <si>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</si>
  <si>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</si>
  <si>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</si>
  <si>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</si>
  <si>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</si>
  <si>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</si>
  <si>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</si>
  <si>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</si>
  <si>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</si>
  <si>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</si>
  <si>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</si>
  <si>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</si>
  <si>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</si>
  <si>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</si>
  <si>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</si>
  <si>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</si>
  <si>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</si>
  <si>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</si>
  <si>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</si>
  <si>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</si>
  <si>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</si>
  <si>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</si>
  <si>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</si>
  <si>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</si>
  <si>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</si>
  <si>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</si>
  <si>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</si>
  <si>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</si>
  <si>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</si>
  <si>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</si>
  <si>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</si>
  <si>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</si>
  <si>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</si>
  <si>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</si>
  <si>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</si>
  <si>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</si>
  <si>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</si>
  <si>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</si>
  <si>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</si>
  <si>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</si>
  <si>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</si>
  <si>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</si>
  <si>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</si>
  <si>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</si>
  <si>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</si>
  <si>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</si>
  <si>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</si>
  <si>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</si>
  <si>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</si>
  <si>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</si>
  <si>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</si>
  <si>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</si>
  <si>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</si>
  <si>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</si>
  <si>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</si>
  <si>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</si>
  <si>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</si>
  <si>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</si>
  <si>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</si>
  <si>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</si>
  <si>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</si>
  <si>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</si>
  <si>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</si>
  <si>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</si>
  <si>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</si>
  <si>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</si>
  <si>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</si>
  <si>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</si>
  <si>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</si>
  <si>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</si>
  <si>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</si>
  <si>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</si>
  <si>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</si>
  <si>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</si>
  <si>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</si>
  <si>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</si>
  <si>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</si>
  <si>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</si>
  <si>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</si>
  <si>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</si>
  <si>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</si>
  <si>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</si>
  <si>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</si>
  <si>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</si>
  <si>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</si>
  <si>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</si>
  <si>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</si>
  <si>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</si>
  <si>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</si>
  <si>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</si>
  <si>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</si>
  <si>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</si>
  <si>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</si>
  <si>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</si>
  <si>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</si>
  <si>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</si>
  <si>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</si>
  <si>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</si>
  <si>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</si>
  <si>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</si>
  <si>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</si>
  <si>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</si>
  <si>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</si>
  <si>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</si>
  <si>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</si>
  <si>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</si>
  <si>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</si>
  <si>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</si>
  <si>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</si>
  <si>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</si>
  <si>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</si>
  <si>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</si>
  <si>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</si>
  <si>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</si>
  <si>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</si>
  <si>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</si>
  <si>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</si>
  <si>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</si>
  <si>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</si>
  <si>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</si>
  <si>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</si>
  <si>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</si>
  <si>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</si>
  <si>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</si>
  <si>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</si>
  <si>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</si>
  <si>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</si>
  <si>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</si>
  <si>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</si>
  <si>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</si>
  <si>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</si>
  <si>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</si>
  <si>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</si>
  <si>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</si>
  <si>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</si>
  <si>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</si>
  <si>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</si>
  <si>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</si>
  <si>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</si>
  <si>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</si>
  <si>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</si>
  <si>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</si>
  <si>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</si>
  <si>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</si>
  <si>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</si>
  <si>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</si>
  <si>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</si>
  <si>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</si>
  <si>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</si>
  <si>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</si>
  <si>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</si>
  <si>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</si>
  <si>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</si>
  <si>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</si>
  <si>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</si>
  <si>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</si>
  <si>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</si>
  <si>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</si>
  <si>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</si>
  <si>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</si>
  <si>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</si>
  <si>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</si>
  <si>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</si>
  <si>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</si>
  <si>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</si>
  <si>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</si>
  <si>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</si>
  <si>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</si>
  <si>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</si>
  <si>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</si>
  <si>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</si>
  <si>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</si>
  <si>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</si>
  <si>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</si>
  <si>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</si>
  <si>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</si>
  <si>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</si>
  <si>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</si>
  <si>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</si>
  <si>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</si>
  <si>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</si>
  <si>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</si>
  <si>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</si>
  <si>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</si>
  <si>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</si>
  <si>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</si>
  <si>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</si>
  <si>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</si>
  <si>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</si>
  <si>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</si>
  <si>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</si>
  <si>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</si>
  <si>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</si>
  <si>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</si>
  <si>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</si>
  <si>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</si>
  <si>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</si>
  <si>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</si>
  <si>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</si>
  <si>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</si>
  <si>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</si>
  <si>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</si>
  <si>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</si>
  <si>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</si>
  <si>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</si>
  <si>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</si>
  <si>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</si>
  <si>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</si>
  <si>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</si>
  <si>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</si>
  <si>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</si>
  <si>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</si>
  <si>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</si>
  <si>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</si>
  <si>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</si>
  <si>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</si>
  <si>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</si>
  <si>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</si>
  <si>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</si>
  <si>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</si>
  <si>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</si>
  <si>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</si>
  <si>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</si>
  <si>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</si>
  <si>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</si>
  <si>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</si>
  <si>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</si>
  <si>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</si>
  <si>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</si>
  <si>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</si>
  <si>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</si>
  <si>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</si>
  <si>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</si>
  <si>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</si>
  <si>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</si>
  <si>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</si>
  <si>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</si>
  <si>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</si>
  <si>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</si>
  <si>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</si>
  <si>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</si>
  <si>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</si>
  <si>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</si>
  <si>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</si>
  <si>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</si>
  <si>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</si>
  <si>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</si>
  <si>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</si>
  <si>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</si>
  <si>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</si>
  <si>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</si>
  <si>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</si>
  <si>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</si>
  <si>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</si>
  <si>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</si>
  <si>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</si>
  <si>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</si>
  <si>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</si>
  <si>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</si>
  <si>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</si>
  <si>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</si>
  <si>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</si>
  <si>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</si>
  <si>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</si>
  <si>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</si>
  <si>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</si>
  <si>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</si>
  <si>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</si>
  <si>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</si>
  <si>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</si>
  <si>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</si>
  <si>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</si>
  <si>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</si>
  <si>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</si>
  <si>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</si>
  <si>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</si>
  <si>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</si>
  <si>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</si>
  <si>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</si>
  <si>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</si>
  <si>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</si>
  <si>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</si>
  <si>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</si>
  <si>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</si>
  <si>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</si>
  <si>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Fazenda São Pedro</t>
  </si>
  <si>
    <t>Inhumas</t>
  </si>
  <si>
    <t>área 1</t>
  </si>
  <si>
    <t>área 2</t>
  </si>
  <si>
    <t>área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</si>
</sst>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A74" workbookViewId="0">
      <selection activeCell="E74" sqref="E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201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141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28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>
        <v>113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33</v>
      </c>
      <c r="C22" s="228">
        <v>60</v>
      </c>
      <c r="D22" s="231">
        <v>0.5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175</v>
      </c>
      <c r="C23" s="227">
        <v>250</v>
      </c>
      <c r="D23" s="232">
        <v>0.5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185</v>
      </c>
      <c r="C24" s="228">
        <v>470</v>
      </c>
      <c r="D24" s="231">
        <v>0.3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75</v>
      </c>
      <c r="C25" s="227">
        <v>600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354</v>
      </c>
      <c r="C26" s="228">
        <v>600</v>
      </c>
      <c r="D26" s="234"/>
      <c r="E26" s="240">
        <v>30.4</v>
      </c>
      <c r="F26" s="241">
        <v>330</v>
      </c>
      <c r="G26" s="255">
        <f>(ROUND(E26,3)*1.032)*ROUND(F26,3)</f>
        <v>10353.023999999999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98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164</v>
      </c>
      <c r="C46" s="79">
        <v>90</v>
      </c>
      <c r="D46" s="84" t="s">
        <v>108</v>
      </c>
      <c r="E46" s="81">
        <v>10</v>
      </c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3610000</v>
      </c>
      <c r="D52" s="83">
        <v>3.6</v>
      </c>
      <c r="E52" s="83">
        <v>3.3</v>
      </c>
      <c r="F52" s="83">
        <v>12.5</v>
      </c>
      <c r="G52" s="83">
        <v>8.9</v>
      </c>
      <c r="H52" s="82">
        <v>316000</v>
      </c>
      <c r="I52" s="215">
        <v>24000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10</v>
      </c>
      <c r="C72" s="81">
        <v>65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18</v>
      </c>
      <c r="C73" s="82">
        <v>65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382</v>
      </c>
      <c r="B74" s="193">
        <v>113</v>
      </c>
      <c r="C74" s="285">
        <v>65</v>
      </c>
      <c r="D74" s="76" t="s">
        <v>140</v>
      </c>
      <c r="E74" s="193" t="s">
        <v>227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G1" activePane="topRight" state="frozen"/>
      <selection pane="topRight" activeCell="AJ12" sqref="AJ12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120</v>
      </c>
      <c r="B5" s="94"/>
      <c r="C5" s="134">
        <f>IF(B5&gt;0,(B5*(D5/100)),0)</f>
        <v>0</v>
      </c>
      <c r="D5" s="136" t="str">
        <f>IF(B5&gt;0,VLOOKUP(A5,'Lista Suspensa'!$A$1:$F$91,3,)," ")</f>
        <v xml:space="preserve"> </v>
      </c>
      <c r="E5" s="136">
        <f>IF(OR(B5&gt;0,C5&gt;0),VLOOKUP(A5,'Lista Suspensa'!$A$1:$F$91,4,),0)</f>
        <v>0</v>
      </c>
      <c r="F5" s="136">
        <f>IF(OR(B5&gt;0,C5&gt;0),VLOOKUP(A5,'Lista Suspensa'!$A$1:$F$91,5,),0)</f>
        <v>0</v>
      </c>
      <c r="G5" s="137">
        <f>IF(OR(B5&gt;0,C5&gt;0),VLOOKUP(A5,'Lista Suspensa'!$A$1:$F$91,6,),0)</f>
        <v>0</v>
      </c>
      <c r="H5" s="94"/>
      <c r="I5" s="139">
        <f t="shared" ref="I5:I34" si="0">IF(H5&gt;0,(H5*(J5/100)),0)</f>
        <v>0</v>
      </c>
      <c r="J5" s="136" t="str">
        <f>IF(H5&gt;0,VLOOKUP(A5,'Lista Suspensa'!$A$1:$F$91,3,)," ")</f>
        <v xml:space="preserve"> </v>
      </c>
      <c r="K5" s="136">
        <f>IF(OR(H5&gt;0,I5&gt;0),VLOOKUP(A5,'Lista Suspensa'!$A$1:$F$91,4,),0)</f>
        <v>0</v>
      </c>
      <c r="L5" s="136">
        <f>IF(OR(H5&gt;0,I5&gt;0),VLOOKUP(A5,'Lista Suspensa'!$A$1:$F$91,5,),0)</f>
        <v>0</v>
      </c>
      <c r="M5" s="137">
        <f>IF(OR(H5&gt;0,I5&gt;0),VLOOKUP(A5,'Lista Suspensa'!$A$1:$F$91,6,),0)</f>
        <v>0</v>
      </c>
      <c r="N5" s="94"/>
      <c r="O5" s="139">
        <f t="shared" ref="O5:O34" si="1">IF(N5&gt;0,(N5*(P5/100)),0)</f>
        <v>0</v>
      </c>
      <c r="P5" s="136" t="str">
        <f>IF(N5&gt;0,VLOOKUP(A5,'Lista Suspensa'!$A$1:$F$91,3,)," ")</f>
        <v xml:space="preserve"> </v>
      </c>
      <c r="Q5" s="136">
        <f>IF(OR(N5&gt;0,O5&gt;0),VLOOKUP(A5,'Lista Suspensa'!$A$1:$F$91,4,),0)</f>
        <v>0</v>
      </c>
      <c r="R5" s="136">
        <f>IF(OR(N5&gt;0,O5&gt;0),VLOOKUP(A5,'Lista Suspensa'!$A$1:$F$91,5,),0)</f>
        <v>0</v>
      </c>
      <c r="S5" s="137">
        <f>IF(OR(N5&gt;0,O5&gt;0),VLOOKUP(A5,'Lista Suspensa'!$A$1:$F$91,6,),0)</f>
        <v>0</v>
      </c>
      <c r="T5" s="94"/>
      <c r="U5" s="139">
        <f t="shared" ref="U5:U34" si="2">IF(T5&gt;0,(T5*(V5/100)),0)</f>
        <v>0</v>
      </c>
      <c r="V5" s="136">
        <f>IF(T5&gt;0,VLOOKUP(A5,'Lista Suspensa'!$A$1:$F$91,3,),0)</f>
        <v>0</v>
      </c>
      <c r="W5" s="136">
        <f>IF(OR(T5&gt;0,U5&gt;0),VLOOKUP(A5,'Lista Suspensa'!$A$1:$F$91,4,),0)</f>
        <v>0</v>
      </c>
      <c r="X5" s="136">
        <f>IF(OR(T5&gt;0,U5&gt;0),VLOOKUP(A5,'Lista Suspensa'!$A$1:$F$91,5,),0)</f>
        <v>0</v>
      </c>
      <c r="Y5" s="137">
        <f>IF(OR(T5&gt;0,U5&gt;0),VLOOKUP(A5,'Lista Suspensa'!$A$1:$F$91,6,),0)</f>
        <v>0</v>
      </c>
      <c r="Z5" s="94"/>
      <c r="AA5" s="136">
        <f t="shared" ref="AA5:AA34" si="3">IF(Z5&gt;0,(Z5*(AB5/100)),0)</f>
        <v>0</v>
      </c>
      <c r="AB5" s="136" t="str">
        <f>IF(Z5&gt;0,VLOOKUP(A5,'Lista Suspensa'!$A$1:$F$91,3,)," ")</f>
        <v xml:space="preserve"> </v>
      </c>
      <c r="AC5" s="136">
        <f>IF(OR(Z5&gt;0,AA5&gt;0),VLOOKUP(A5,'Lista Suspensa'!$A$1:$F$91,4,),0)</f>
        <v>0</v>
      </c>
      <c r="AD5" s="136">
        <f>IF(OR(Z5&gt;0,AA5&gt;0),VLOOKUP(A5,'Lista Suspensa'!$A$1:$F$91,5,),0)</f>
        <v>0</v>
      </c>
      <c r="AE5" s="137">
        <f>IF(OR(Z5&gt;0,AA5&gt;0),VLOOKUP(A5,'Lista Suspensa'!$A$1:$F$91,6,),0)</f>
        <v>0</v>
      </c>
      <c r="AF5" s="94">
        <v>2.67</v>
      </c>
      <c r="AG5" s="138">
        <f>IF(AF5&gt;0,(AF5*(AH5/100)),0)</f>
        <v>2.3463959999999999</v>
      </c>
      <c r="AH5" s="136">
        <f>IF(AF5&gt;0,VLOOKUP(A5,'Lista Suspensa'!$A$1:$F$91,3,)," ")</f>
        <v>87.88</v>
      </c>
      <c r="AI5" s="136">
        <f>IF(OR(AF5&gt;0,AG5&gt;0),VLOOKUP(A5,'Lista Suspensa'!$A$1:$F$91,4,),0)</f>
        <v>8.9600000000000009</v>
      </c>
      <c r="AJ5" s="136">
        <f>IF(OR(AF5&gt;0,AG5&gt;0),VLOOKUP(A5,'Lista Suspensa'!$A$1:$F$91,5,),0)</f>
        <v>86.92</v>
      </c>
      <c r="AK5" s="137">
        <f>IF(OR(AF5&gt;0,AG5&gt;0),VLOOKUP(A5,'Lista Suspensa'!$A$1:$F$91,6,),0)</f>
        <v>1.3873200000000001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70</v>
      </c>
      <c r="B6" s="95"/>
      <c r="C6" s="135">
        <f t="shared" ref="C6:C13" si="5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>
        <v>0.45</v>
      </c>
      <c r="I6" s="140">
        <f t="shared" si="0"/>
        <v>0.39892500000000003</v>
      </c>
      <c r="J6" s="138">
        <f>IF(H6&gt;0,VLOOKUP(A6,'Lista Suspensa'!$A$1:$F$91,3,)," ")</f>
        <v>88.65</v>
      </c>
      <c r="K6" s="138">
        <f>IF(OR(H6&gt;0,I6&gt;0),VLOOKUP(A6,'Lista Suspensa'!$A$1:$F$91,4,),0)</f>
        <v>48.84</v>
      </c>
      <c r="L6" s="138">
        <f>IF(OR(H6&gt;0,I6&gt;0),VLOOKUP(A6,'Lista Suspensa'!$A$1:$F$91,5,),0)</f>
        <v>79.45</v>
      </c>
      <c r="M6" s="141">
        <f>IF(OR(H6&gt;0,I6&gt;0),VLOOKUP(A6,'Lista Suspensa'!$A$1:$F$91,6,),0)</f>
        <v>1.4099900000000001</v>
      </c>
      <c r="N6" s="95">
        <v>0.9</v>
      </c>
      <c r="O6" s="140">
        <f t="shared" si="1"/>
        <v>0.79785000000000006</v>
      </c>
      <c r="P6" s="138">
        <f>IF(N6&gt;0,VLOOKUP(A6,'Lista Suspensa'!$A$1:$F$91,3,)," ")</f>
        <v>88.65</v>
      </c>
      <c r="Q6" s="138">
        <f>IF(OR(N6&gt;0,O6&gt;0),VLOOKUP(A6,'Lista Suspensa'!$A$1:$F$91,4,),0)</f>
        <v>48.84</v>
      </c>
      <c r="R6" s="138">
        <f>IF(OR(N6&gt;0,O6&gt;0),VLOOKUP(A6,'Lista Suspensa'!$A$1:$F$91,5,),0)</f>
        <v>79.45</v>
      </c>
      <c r="S6" s="141">
        <f>IF(OR(N6&gt;0,O6&gt;0),VLOOKUP(A6,'Lista Suspensa'!$A$1:$F$91,6,),0)</f>
        <v>1.4099900000000001</v>
      </c>
      <c r="T6" s="95">
        <v>1.1000000000000001</v>
      </c>
      <c r="U6" s="140">
        <f t="shared" si="2"/>
        <v>0.97515000000000018</v>
      </c>
      <c r="V6" s="138">
        <f>IF(T6&gt;0,VLOOKUP(A6,'Lista Suspensa'!$A$1:$F$91,3,),0)</f>
        <v>88.65</v>
      </c>
      <c r="W6" s="138">
        <f>IF(OR(T6&gt;0,U6&gt;0),VLOOKUP(A6,'Lista Suspensa'!$A$1:$F$91,4,),0)</f>
        <v>48.84</v>
      </c>
      <c r="X6" s="138">
        <f>IF(OR(T6&gt;0,U6&gt;0),VLOOKUP(A6,'Lista Suspensa'!$A$1:$F$91,5,),0)</f>
        <v>79.45</v>
      </c>
      <c r="Y6" s="141">
        <f>IF(OR(T6&gt;0,U6&gt;0),VLOOKUP(A6,'Lista Suspensa'!$A$1:$F$91,6,),0)</f>
        <v>1.4099900000000001</v>
      </c>
      <c r="Z6" s="95"/>
      <c r="AA6" s="138">
        <f t="shared" si="3"/>
        <v>0</v>
      </c>
      <c r="AB6" s="138" t="str">
        <f>IF(Z6&gt;0,VLOOKUP(A6,'Lista Suspensa'!$A$1:$F$91,3,)," ")</f>
        <v xml:space="preserve"> </v>
      </c>
      <c r="AC6" s="138">
        <f>IF(OR(Z6&gt;0,AA6&gt;0),VLOOKUP(A6,'Lista Suspensa'!$A$1:$F$91,4,),0)</f>
        <v>0</v>
      </c>
      <c r="AD6" s="138">
        <f>IF(OR(Z6&gt;0,AA6&gt;0),VLOOKUP(A6,'Lista Suspensa'!$A$1:$F$91,5,),0)</f>
        <v>0</v>
      </c>
      <c r="AE6" s="141">
        <f>IF(OR(Z6&gt;0,AA6&gt;0),VLOOKUP(A6,'Lista Suspensa'!$A$1:$F$91,6,),0)</f>
        <v>0</v>
      </c>
      <c r="AF6" s="95">
        <v>3.18</v>
      </c>
      <c r="AG6" s="138">
        <f t="shared" ref="AG6:AG34" si="6">IF(AF6&gt;0,(AF6*(AH6/100)),0)</f>
        <v>2.8190700000000004</v>
      </c>
      <c r="AH6" s="138">
        <f>IF(AF6&gt;0,VLOOKUP(A6,'Lista Suspensa'!$A$1:$F$91,3,)," ")</f>
        <v>88.65</v>
      </c>
      <c r="AI6" s="138">
        <f>IF(OR(AF6&gt;0,AG6&gt;0),VLOOKUP(A6,'Lista Suspensa'!$A$1:$F$91,4,),0)</f>
        <v>48.84</v>
      </c>
      <c r="AJ6" s="138">
        <f>IF(OR(AF6&gt;0,AG6&gt;0),VLOOKUP(A6,'Lista Suspensa'!$A$1:$F$91,5,),0)</f>
        <v>79.45</v>
      </c>
      <c r="AK6" s="141">
        <f>IF(OR(AF6&gt;0,AG6&gt;0),VLOOKUP(A6,'Lista Suspensa'!$A$1:$F$91,6,),0)</f>
        <v>1.4099900000000001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360</v>
      </c>
      <c r="B7" s="94"/>
      <c r="C7" s="134">
        <f t="shared" si="5"/>
        <v>0</v>
      </c>
      <c r="D7" s="136" t="str">
        <f>IF(B7&gt;0,VLOOKUP(A7,'Lista Suspensa'!$A$1:$F$91,3,)," ")</f>
        <v xml:space="preserve"> </v>
      </c>
      <c r="E7" s="136">
        <f>IF(OR(B7&gt;0,C7&gt;0),VLOOKUP(A7,'Lista Suspensa'!$A$1:$F$91,4,),0)</f>
        <v>0</v>
      </c>
      <c r="F7" s="136">
        <f>IF(OR(B7&gt;0,C7&gt;0),VLOOKUP(A7,'Lista Suspensa'!$A$1:$F$91,5,),0)</f>
        <v>0</v>
      </c>
      <c r="G7" s="137">
        <f>IF(OR(B7&gt;0,C7&gt;0),VLOOKUP(A7,'Lista Suspensa'!$A$1:$F$91,6,),0)</f>
        <v>0</v>
      </c>
      <c r="H7" s="94">
        <v>0.5</v>
      </c>
      <c r="I7" s="139">
        <f t="shared" si="0"/>
        <v>0.12179999999999999</v>
      </c>
      <c r="J7" s="136">
        <f>IF(H7&gt;0,VLOOKUP(A7,'Lista Suspensa'!$A$1:$F$91,3,)," ")</f>
        <v>24.36</v>
      </c>
      <c r="K7" s="136">
        <f>IF(OR(H7&gt;0,I7&gt;0),VLOOKUP(A7,'Lista Suspensa'!$A$1:$F$91,4,),0)</f>
        <v>12.21</v>
      </c>
      <c r="L7" s="136">
        <f>IF(OR(H7&gt;0,I7&gt;0),VLOOKUP(A7,'Lista Suspensa'!$A$1:$F$91,5,),0)</f>
        <v>57.25</v>
      </c>
      <c r="M7" s="137">
        <f>IF(OR(H7&gt;0,I7&gt;0),VLOOKUP(A7,'Lista Suspensa'!$A$1:$F$91,6,),0)</f>
        <v>0.14699999999999999</v>
      </c>
      <c r="N7" s="94">
        <v>1</v>
      </c>
      <c r="O7" s="139">
        <f t="shared" si="1"/>
        <v>0.24359999999999998</v>
      </c>
      <c r="P7" s="136">
        <f>IF(N7&gt;0,VLOOKUP(A7,'Lista Suspensa'!$A$1:$F$91,3,)," ")</f>
        <v>24.36</v>
      </c>
      <c r="Q7" s="136">
        <f>IF(OR(N7&gt;0,O7&gt;0),VLOOKUP(A7,'Lista Suspensa'!$A$1:$F$91,4,),0)</f>
        <v>12.21</v>
      </c>
      <c r="R7" s="136">
        <f>IF(OR(N7&gt;0,O7&gt;0),VLOOKUP(A7,'Lista Suspensa'!$A$1:$F$91,5,),0)</f>
        <v>57.25</v>
      </c>
      <c r="S7" s="137">
        <f>IF(OR(N7&gt;0,O7&gt;0),VLOOKUP(A7,'Lista Suspensa'!$A$1:$F$91,6,),0)</f>
        <v>0.14699999999999999</v>
      </c>
      <c r="T7" s="94">
        <v>13</v>
      </c>
      <c r="U7" s="139">
        <f t="shared" si="2"/>
        <v>3.1667999999999998</v>
      </c>
      <c r="V7" s="136">
        <f>IF(T7&gt;0,VLOOKUP(A7,'Lista Suspensa'!$A$1:$F$91,3,),0)</f>
        <v>24.36</v>
      </c>
      <c r="W7" s="136">
        <f>IF(OR(T7&gt;0,U7&gt;0),VLOOKUP(A7,'Lista Suspensa'!$A$1:$F$91,4,),0)</f>
        <v>12.21</v>
      </c>
      <c r="X7" s="136">
        <f>IF(OR(T7&gt;0,U7&gt;0),VLOOKUP(A7,'Lista Suspensa'!$A$1:$F$91,5,),0)</f>
        <v>57.25</v>
      </c>
      <c r="Y7" s="137">
        <f>IF(OR(T7&gt;0,U7&gt;0),VLOOKUP(A7,'Lista Suspensa'!$A$1:$F$91,6,),0)</f>
        <v>0.14699999999999999</v>
      </c>
      <c r="Z7" s="94"/>
      <c r="AA7" s="136">
        <f t="shared" si="3"/>
        <v>0</v>
      </c>
      <c r="AB7" s="136" t="str">
        <f>IF(Z7&gt;0,VLOOKUP(A7,'Lista Suspensa'!$A$1:$F$91,3,)," ")</f>
        <v xml:space="preserve"> </v>
      </c>
      <c r="AC7" s="136">
        <f>IF(OR(Z7&gt;0,AA7&gt;0),VLOOKUP(A7,'Lista Suspensa'!$A$1:$F$91,4,),0)</f>
        <v>0</v>
      </c>
      <c r="AD7" s="136">
        <f>IF(OR(Z7&gt;0,AA7&gt;0),VLOOKUP(A7,'Lista Suspensa'!$A$1:$F$91,5,),0)</f>
        <v>0</v>
      </c>
      <c r="AE7" s="137">
        <f>IF(OR(Z7&gt;0,AA7&gt;0),VLOOKUP(A7,'Lista Suspensa'!$A$1:$F$91,6,),0)</f>
        <v>0</v>
      </c>
      <c r="AF7" s="94">
        <v>8.15</v>
      </c>
      <c r="AG7" s="136">
        <f t="shared" si="6"/>
        <v>1.9853399999999999</v>
      </c>
      <c r="AH7" s="136">
        <f>IF(AF7&gt;0,VLOOKUP(A7,'Lista Suspensa'!$A$1:$F$91,3,)," ")</f>
        <v>24.36</v>
      </c>
      <c r="AI7" s="136">
        <f>IF(OR(AF7&gt;0,AG7&gt;0),VLOOKUP(A7,'Lista Suspensa'!$A$1:$F$91,4,),0)</f>
        <v>12.21</v>
      </c>
      <c r="AJ7" s="136">
        <f>IF(OR(AF7&gt;0,AG7&gt;0),VLOOKUP(A7,'Lista Suspensa'!$A$1:$F$91,5,),0)</f>
        <v>57.25</v>
      </c>
      <c r="AK7" s="137">
        <f>IF(OR(AF7&gt;0,AG7&gt;0),VLOOKUP(A7,'Lista Suspensa'!$A$1:$F$91,6,),0)</f>
        <v>0.14699999999999999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74</v>
      </c>
      <c r="B8" s="95"/>
      <c r="C8" s="122">
        <f t="shared" si="5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>
        <v>6.73</v>
      </c>
      <c r="I8" s="140">
        <f t="shared" si="0"/>
        <v>2.1011060000000001</v>
      </c>
      <c r="J8" s="138">
        <f>IF(H8&gt;0,VLOOKUP(A8,'Lista Suspensa'!$A$1:$F$91,3,)," ")</f>
        <v>31.22</v>
      </c>
      <c r="K8" s="138">
        <f>IF(OR(H8&gt;0,I8&gt;0),VLOOKUP(A8,'Lista Suspensa'!$A$1:$F$91,4,),0)</f>
        <v>7.18</v>
      </c>
      <c r="L8" s="138">
        <f>IF(OR(H8&gt;0,I8&gt;0),VLOOKUP(A8,'Lista Suspensa'!$A$1:$F$91,5,),0)</f>
        <v>63.58</v>
      </c>
      <c r="M8" s="141">
        <f>IF(OR(H8&gt;0,I8&gt;0),VLOOKUP(A8,'Lista Suspensa'!$A$1:$F$91,6,),0)</f>
        <v>5.3609999999999998E-2</v>
      </c>
      <c r="N8" s="95">
        <v>13.46</v>
      </c>
      <c r="O8" s="140">
        <f t="shared" si="1"/>
        <v>4.2022120000000003</v>
      </c>
      <c r="P8" s="138">
        <f>IF(N8&gt;0,VLOOKUP(A8,'Lista Suspensa'!$A$1:$F$91,3,)," ")</f>
        <v>31.22</v>
      </c>
      <c r="Q8" s="138">
        <f>IF(OR(N8&gt;0,O8&gt;0),VLOOKUP(A8,'Lista Suspensa'!$A$1:$F$91,4,),0)</f>
        <v>7.18</v>
      </c>
      <c r="R8" s="138">
        <f>IF(OR(N8&gt;0,O8&gt;0),VLOOKUP(A8,'Lista Suspensa'!$A$1:$F$91,5,),0)</f>
        <v>63.58</v>
      </c>
      <c r="S8" s="141">
        <f>IF(OR(N8&gt;0,O8&gt;0),VLOOKUP(A8,'Lista Suspensa'!$A$1:$F$91,6,),0)</f>
        <v>5.3609999999999998E-2</v>
      </c>
      <c r="T8" s="95">
        <v>7.62</v>
      </c>
      <c r="U8" s="140">
        <f t="shared" si="2"/>
        <v>2.3789639999999999</v>
      </c>
      <c r="V8" s="138">
        <f>IF(T8&gt;0,VLOOKUP(A8,'Lista Suspensa'!$A$1:$F$91,3,),0)</f>
        <v>31.22</v>
      </c>
      <c r="W8" s="138">
        <f>IF(OR(T8&gt;0,U8&gt;0),VLOOKUP(A8,'Lista Suspensa'!$A$1:$F$91,4,),0)</f>
        <v>7.18</v>
      </c>
      <c r="X8" s="138">
        <f>IF(OR(T8&gt;0,U8&gt;0),VLOOKUP(A8,'Lista Suspensa'!$A$1:$F$91,5,),0)</f>
        <v>63.58</v>
      </c>
      <c r="Y8" s="141">
        <f>IF(OR(T8&gt;0,U8&gt;0),VLOOKUP(A8,'Lista Suspensa'!$A$1:$F$91,6,),0)</f>
        <v>5.3609999999999998E-2</v>
      </c>
      <c r="Z8" s="95">
        <v>24</v>
      </c>
      <c r="AA8" s="138">
        <f t="shared" si="3"/>
        <v>7.492799999999999</v>
      </c>
      <c r="AB8" s="138">
        <f>IF(Z8&gt;0,VLOOKUP(A8,'Lista Suspensa'!$A$1:$F$91,3,)," ")</f>
        <v>31.22</v>
      </c>
      <c r="AC8" s="138">
        <f>IF(OR(Z8&gt;0,AA8&gt;0),VLOOKUP(A8,'Lista Suspensa'!$A$1:$F$91,4,),0)</f>
        <v>7.18</v>
      </c>
      <c r="AD8" s="138">
        <f>IF(OR(Z8&gt;0,AA8&gt;0),VLOOKUP(A8,'Lista Suspensa'!$A$1:$F$91,5,),0)</f>
        <v>63.58</v>
      </c>
      <c r="AE8" s="141">
        <f>IF(OR(Z8&gt;0,AA8&gt;0),VLOOKUP(A8,'Lista Suspensa'!$A$1:$F$91,6,),0)</f>
        <v>5.3609999999999998E-2</v>
      </c>
      <c r="AF8" s="95">
        <v>23.16</v>
      </c>
      <c r="AG8" s="138">
        <f t="shared" si="6"/>
        <v>7.2305519999999994</v>
      </c>
      <c r="AH8" s="138">
        <f>IF(AF8&gt;0,VLOOKUP(A8,'Lista Suspensa'!$A$1:$F$91,3,)," ")</f>
        <v>31.22</v>
      </c>
      <c r="AI8" s="138">
        <f>IF(OR(AF8&gt;0,AG8&gt;0),VLOOKUP(A8,'Lista Suspensa'!$A$1:$F$91,4,),0)</f>
        <v>7.18</v>
      </c>
      <c r="AJ8" s="138">
        <f>IF(OR(AF8&gt;0,AG8&gt;0),VLOOKUP(A8,'Lista Suspensa'!$A$1:$F$91,5,),0)</f>
        <v>63.58</v>
      </c>
      <c r="AK8" s="141">
        <f>IF(OR(AF8&gt;0,AG8&gt;0),VLOOKUP(A8,'Lista Suspensa'!$A$1:$F$91,6,),0)</f>
        <v>5.3609999999999998E-2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111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>
        <f t="shared" si="1"/>
        <v>0</v>
      </c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>
        <v>0.4</v>
      </c>
      <c r="AA9" s="136">
        <f t="shared" si="3"/>
        <v>0.36264000000000002</v>
      </c>
      <c r="AB9" s="136">
        <f>IF(Z9&gt;0,VLOOKUP(A9,'Lista Suspensa'!$A$1:$F$91,3,)," ")</f>
        <v>90.66</v>
      </c>
      <c r="AC9" s="136">
        <f>IF(OR(Z9&gt;0,AA9&gt;0),VLOOKUP(A9,'Lista Suspensa'!$A$1:$F$91,4,),0)</f>
        <v>22.94</v>
      </c>
      <c r="AD9" s="136">
        <f>IF(OR(Z9&gt;0,AA9&gt;0),VLOOKUP(A9,'Lista Suspensa'!$A$1:$F$91,5,),0)</f>
        <v>95.62</v>
      </c>
      <c r="AE9" s="137">
        <f>IF(OR(Z9&gt;0,AA9&gt;0),VLOOKUP(A9,'Lista Suspensa'!$A$1:$F$91,6,),0)</f>
        <v>0.42226999999999998</v>
      </c>
      <c r="AF9" s="94">
        <v>1.46</v>
      </c>
      <c r="AG9" s="136">
        <f t="shared" si="6"/>
        <v>1.3236359999999998</v>
      </c>
      <c r="AH9" s="136">
        <f>IF(AF9&gt;0,VLOOKUP(A9,'Lista Suspensa'!$A$1:$F$91,3,)," ")</f>
        <v>90.66</v>
      </c>
      <c r="AI9" s="136">
        <f>IF(OR(AF9&gt;0,AG9&gt;0),VLOOKUP(A9,'Lista Suspensa'!$A$1:$F$91,4,),0)</f>
        <v>22.94</v>
      </c>
      <c r="AJ9" s="136">
        <f>IF(OR(AF9&gt;0,AG9&gt;0),VLOOKUP(A9,'Lista Suspensa'!$A$1:$F$91,5,),0)</f>
        <v>95.62</v>
      </c>
      <c r="AK9" s="137">
        <f>IF(OR(AF9&gt;0,AG9&gt;0),VLOOKUP(A9,'Lista Suspensa'!$A$1:$F$91,6,),0)</f>
        <v>0.42226999999999998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73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>
        <v>1</v>
      </c>
      <c r="AA10" s="138">
        <f t="shared" si="3"/>
        <v>0.90110000000000001</v>
      </c>
      <c r="AB10" s="138">
        <f>IF(Z10&gt;0,VLOOKUP(A10,'Lista Suspensa'!$A$1:$F$91,3,)," ")</f>
        <v>90.11</v>
      </c>
      <c r="AC10" s="138">
        <f>IF(OR(Z10&gt;0,AA10&gt;0),VLOOKUP(A10,'Lista Suspensa'!$A$1:$F$91,4,),0)</f>
        <v>12.59</v>
      </c>
      <c r="AD10" s="138">
        <f>IF(OR(Z10&gt;0,AA10&gt;0),VLOOKUP(A10,'Lista Suspensa'!$A$1:$F$91,5,),0)</f>
        <v>73.08</v>
      </c>
      <c r="AE10" s="141">
        <f>IF(OR(Z10&gt;0,AA10&gt;0),VLOOKUP(A10,'Lista Suspensa'!$A$1:$F$91,6,),0)</f>
        <v>1.40899</v>
      </c>
      <c r="AF10" s="95">
        <v>1.05</v>
      </c>
      <c r="AG10" s="138">
        <f t="shared" si="6"/>
        <v>0.94615500000000008</v>
      </c>
      <c r="AH10" s="138">
        <f>IF(AF10&gt;0,VLOOKUP(A10,'Lista Suspensa'!$A$1:$F$91,3,)," ")</f>
        <v>90.11</v>
      </c>
      <c r="AI10" s="138">
        <f>IF(OR(AF10&gt;0,AG10&gt;0),VLOOKUP(A10,'Lista Suspensa'!$A$1:$F$91,4,),0)</f>
        <v>12.59</v>
      </c>
      <c r="AJ10" s="138">
        <f>IF(OR(AF10&gt;0,AG10&gt;0),VLOOKUP(A10,'Lista Suspensa'!$A$1:$F$91,5,),0)</f>
        <v>73.08</v>
      </c>
      <c r="AK10" s="141">
        <f>IF(OR(AF10&gt;0,AG10&gt;0),VLOOKUP(A10,'Lista Suspensa'!$A$1:$F$91,6,),0)</f>
        <v>1.40899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342</v>
      </c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>
        <v>0.4</v>
      </c>
      <c r="I11" s="139">
        <f t="shared" si="0"/>
        <v>0.34</v>
      </c>
      <c r="J11" s="136">
        <f>IF(H11&gt;0,VLOOKUP(A11,'Lista Suspensa'!$A$1:$F$91,3,)," ")</f>
        <v>85</v>
      </c>
      <c r="K11" s="136">
        <f>IF(OR(H11&gt;0,I11&gt;0),VLOOKUP(A11,'Lista Suspensa'!$A$1:$F$91,4,),0)</f>
        <v>24</v>
      </c>
      <c r="L11" s="136">
        <f>IF(OR(H11&gt;0,I11&gt;0),VLOOKUP(A11,'Lista Suspensa'!$A$1:$F$91,5,),0)</f>
        <v>89</v>
      </c>
      <c r="M11" s="137">
        <f>IF(OR(H11&gt;0,I11&gt;0),VLOOKUP(A11,'Lista Suspensa'!$A$1:$F$91,6,),0)</f>
        <v>1.3986550000000002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>
        <v>0.8</v>
      </c>
      <c r="U11" s="139">
        <f t="shared" si="2"/>
        <v>0.68</v>
      </c>
      <c r="V11" s="136">
        <f>IF(T11&gt;0,VLOOKUP(A11,'Lista Suspensa'!$A$1:$F$91,3,),0)</f>
        <v>85</v>
      </c>
      <c r="W11" s="136">
        <f>IF(OR(T11&gt;0,U11&gt;0),VLOOKUP(A11,'Lista Suspensa'!$A$1:$F$91,4,),0)</f>
        <v>24</v>
      </c>
      <c r="X11" s="136">
        <f>IF(OR(T11&gt;0,U11&gt;0),VLOOKUP(A11,'Lista Suspensa'!$A$1:$F$91,5,),0)</f>
        <v>89</v>
      </c>
      <c r="Y11" s="137">
        <f>IF(OR(T11&gt;0,U11&gt;0),VLOOKUP(A11,'Lista Suspensa'!$A$1:$F$91,6,),0)</f>
        <v>1.3986550000000002</v>
      </c>
      <c r="Z11" s="94">
        <v>4</v>
      </c>
      <c r="AA11" s="136">
        <f t="shared" si="3"/>
        <v>3.4</v>
      </c>
      <c r="AB11" s="136">
        <f>IF(Z11&gt;0,VLOOKUP(A11,'Lista Suspensa'!$A$1:$F$91,3,)," ")</f>
        <v>85</v>
      </c>
      <c r="AC11" s="136">
        <f>IF(OR(Z11&gt;0,AA11&gt;0),VLOOKUP(A11,'Lista Suspensa'!$A$1:$F$91,4,),0)</f>
        <v>24</v>
      </c>
      <c r="AD11" s="136">
        <f>IF(OR(Z11&gt;0,AA11&gt;0),VLOOKUP(A11,'Lista Suspensa'!$A$1:$F$91,5,),0)</f>
        <v>89</v>
      </c>
      <c r="AE11" s="137">
        <f>IF(OR(Z11&gt;0,AA11&gt;0),VLOOKUP(A11,'Lista Suspensa'!$A$1:$F$91,6,),0)</f>
        <v>1.3986550000000002</v>
      </c>
      <c r="AF11" s="94">
        <v>1.67</v>
      </c>
      <c r="AG11" s="136">
        <f t="shared" si="6"/>
        <v>1.4195</v>
      </c>
      <c r="AH11" s="136">
        <f>IF(AF11&gt;0,VLOOKUP(A11,'Lista Suspensa'!$A$1:$F$91,3,)," ")</f>
        <v>85</v>
      </c>
      <c r="AI11" s="136">
        <f>IF(OR(AF11&gt;0,AG11&gt;0),VLOOKUP(A11,'Lista Suspensa'!$A$1:$F$91,4,),0)</f>
        <v>24</v>
      </c>
      <c r="AJ11" s="136">
        <f>IF(OR(AF11&gt;0,AG11&gt;0),VLOOKUP(A11,'Lista Suspensa'!$A$1:$F$91,5,),0)</f>
        <v>89</v>
      </c>
      <c r="AK11" s="137">
        <f>IF(OR(AF11&gt;0,AG11&gt;0),VLOOKUP(A11,'Lista Suspensa'!$A$1:$F$91,6,),0)</f>
        <v>1.3986550000000002</v>
      </c>
      <c r="AL11" s="97"/>
      <c r="AM11" s="136">
        <f t="shared" si="7"/>
        <v>0</v>
      </c>
      <c r="AN11" s="136" t="str">
        <f>IF(AL11&gt;0,VLOOKUP(A11,'Lista Suspensa'!$A$1:$F$91,3,)," ")</f>
        <v xml:space="preserve"> </v>
      </c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136</v>
      </c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>
        <v>6</v>
      </c>
      <c r="I12" s="140">
        <f t="shared" si="0"/>
        <v>0.72</v>
      </c>
      <c r="J12" s="138">
        <f>IF(H12&gt;0,VLOOKUP(A12,'Lista Suspensa'!$A$1:$F$91,3,)," ")</f>
        <v>12</v>
      </c>
      <c r="K12" s="138">
        <f>IF(OR(H12&gt;0,I12&gt;0),VLOOKUP(A12,'Lista Suspensa'!$A$1:$F$91,4,),0)</f>
        <v>3.2</v>
      </c>
      <c r="L12" s="138">
        <f>IF(OR(H12&gt;0,I12&gt;0),VLOOKUP(A12,'Lista Suspensa'!$A$1:$F$91,5,),0)</f>
        <v>98.3</v>
      </c>
      <c r="M12" s="141">
        <f>IF(OR(H12&gt;0,I12&gt;0),VLOOKUP(A12,'Lista Suspensa'!$A$1:$F$91,6,),0)</f>
        <v>1.542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>
        <f t="shared" si="6"/>
        <v>0</v>
      </c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126</v>
      </c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>
        <v>3.37</v>
      </c>
      <c r="AG13" s="136">
        <f t="shared" si="6"/>
        <v>2.9659370000000003</v>
      </c>
      <c r="AH13" s="136">
        <f>IF(AF13&gt;0,VLOOKUP(A13,'Lista Suspensa'!$A$1:$F$91,3,)," ")</f>
        <v>88.01</v>
      </c>
      <c r="AI13" s="136">
        <f>IF(OR(AF13&gt;0,AG13&gt;0),VLOOKUP(A13,'Lista Suspensa'!$A$1:$F$91,4,),0)</f>
        <v>9.33</v>
      </c>
      <c r="AJ13" s="136">
        <f>IF(OR(AF13&gt;0,AG13&gt;0),VLOOKUP(A13,'Lista Suspensa'!$A$1:$F$91,5,),0)</f>
        <v>84.19</v>
      </c>
      <c r="AK13" s="137">
        <f>IF(OR(AF13&gt;0,AG13&gt;0),VLOOKUP(A13,'Lista Suspensa'!$A$1:$F$91,6,),0)</f>
        <v>0.86112999999999995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 t="s">
        <v>345</v>
      </c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>
        <v>0.18</v>
      </c>
      <c r="AG15" s="136">
        <f t="shared" si="6"/>
        <v>0.17982000000000001</v>
      </c>
      <c r="AH15" s="136">
        <f>IF(AF15&gt;0,VLOOKUP(A15,'Lista Suspensa'!$A$1:$F$91,3,)," ")</f>
        <v>99.9</v>
      </c>
      <c r="AI15" s="136">
        <f>IF(OR(AF15&gt;0,AG15&gt;0),VLOOKUP(A15,'Lista Suspensa'!$A$1:$F$91,4,),0)</f>
        <v>86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2.1520000000000001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 t="s">
        <v>119</v>
      </c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>
        <v>0.85</v>
      </c>
      <c r="AG16" s="138">
        <f t="shared" si="6"/>
        <v>0.75649999999999995</v>
      </c>
      <c r="AH16" s="138">
        <f>IF(AF16&gt;0,VLOOKUP(A16,'Lista Suspensa'!$A$1:$F$91,3,)," ")</f>
        <v>89</v>
      </c>
      <c r="AI16" s="138">
        <f>IF(OR(AF16&gt;0,AG16&gt;0),VLOOKUP(A16,'Lista Suspensa'!$A$1:$F$91,4,),0)</f>
        <v>28.21</v>
      </c>
      <c r="AJ16" s="138">
        <f>IF(OR(AF16&gt;0,AG16&gt;0),VLOOKUP(A16,'Lista Suspensa'!$A$1:$F$91,5,),0)</f>
        <v>78.739999999999995</v>
      </c>
      <c r="AK16" s="141">
        <f>IF(OR(AF16&gt;0,AG16&gt;0),VLOOKUP(A16,'Lista Suspensa'!$A$1:$F$91,6,),0)</f>
        <v>2.9860000000000001E-2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3.68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12.64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74.260000000000005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0.61924000000000001</v>
      </c>
      <c r="N36" s="21"/>
      <c r="O36" s="22">
        <f>ROUND(SUM(O5:O34),2)</f>
        <v>5.24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13.76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65.75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0.26451000000000002</v>
      </c>
      <c r="T36" s="21"/>
      <c r="U36" s="22">
        <f>ROUND(SUM(U5:U34),2)</f>
        <v>7.2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16.62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65.349999999999994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0.40543000000000001</v>
      </c>
      <c r="Z36" s="21"/>
      <c r="AA36" s="22">
        <f>ROUND(SUM(AA5:AA34),2)</f>
        <v>12.16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12.75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72.33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0.54110999999999998</v>
      </c>
      <c r="AF36" s="21"/>
      <c r="AG36" s="22">
        <f>ROUND(SUM(AG5:AG34),2)</f>
        <v>21.97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17.100000000000001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74.31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0.6714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2024-11-06T21:21:35Z</dcterms:modified>
</cp:coreProperties>
</file>