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07788A07-0FEC-4140-891B-AC7F6C3ADEC4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60" yWindow="0" windowWidth="1035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<sst xmlns="http://schemas.openxmlformats.org/spreadsheetml/2006/main" count="781" uniqueCount="381">
  <si>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</si>
  <si>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</si>
  <si>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</si>
  <si>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</si>
  <si>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</si>
  <si>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</si>
  <si>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</si>
  <si>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</si>
  <si>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</si>
  <si>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</si>
  <si>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</si>
  <si>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</si>
  <si>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</si>
  <si>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</si>
  <si>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</si>
  <si>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</si>
  <si>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</si>
  <si>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</si>
  <si>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</si>
  <si>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</si>
  <si>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</si>
  <si>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</si>
  <si>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</si>
  <si>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</si>
  <si>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</si>
  <si>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</si>
  <si>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</si>
  <si>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</si>
  <si>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</si>
  <si>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</si>
  <si>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</si>
  <si>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</si>
  <si>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</si>
  <si>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</si>
  <si>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</si>
  <si>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</si>
  <si>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</si>
  <si>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</si>
  <si>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</si>
  <si>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</si>
  <si>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</si>
  <si>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</si>
  <si>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</si>
  <si>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</si>
  <si>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</si>
  <si>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</si>
  <si>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</si>
  <si>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</si>
  <si>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</si>
  <si>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</si>
  <si>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</si>
  <si>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</si>
  <si>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</si>
  <si>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</si>
  <si>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</si>
  <si>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</si>
  <si>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</si>
  <si>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</si>
  <si>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</si>
  <si>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</si>
  <si>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</si>
  <si>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</si>
  <si>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</si>
  <si>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</si>
  <si>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</si>
  <si>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</si>
  <si>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</si>
  <si>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</si>
  <si>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</si>
  <si>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</si>
  <si>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</si>
  <si>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</si>
  <si>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</si>
  <si>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</si>
  <si>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</si>
  <si>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</si>
  <si>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</si>
  <si>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</si>
  <si>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</si>
  <si>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</si>
  <si>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</si>
  <si>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</si>
  <si>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</si>
  <si>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</si>
  <si>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</si>
  <si>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</si>
  <si>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</si>
  <si>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</si>
  <si>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</si>
  <si>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</si>
  <si>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</si>
  <si>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</si>
  <si>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</si>
  <si>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</si>
  <si>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</si>
  <si>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</si>
  <si>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</si>
  <si>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</si>
  <si>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</si>
  <si>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</si>
  <si>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</si>
  <si>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</si>
  <si>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</si>
  <si>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</si>
  <si>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</si>
  <si>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</si>
  <si>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</si>
  <si>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</si>
  <si>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</si>
  <si>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</si>
  <si>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</si>
  <si>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</si>
  <si>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</si>
  <si>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</si>
  <si>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</si>
  <si>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</si>
  <si>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</si>
  <si>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</si>
  <si>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</si>
  <si>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</si>
  <si>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</si>
  <si>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</si>
  <si>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</si>
  <si>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</si>
  <si>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</si>
  <si>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</si>
  <si>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</si>
  <si>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</si>
  <si>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</si>
  <si>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</si>
  <si>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</si>
  <si>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</si>
  <si>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</si>
  <si>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</si>
  <si>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</si>
  <si>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</si>
  <si>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</si>
  <si>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</si>
  <si>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</si>
  <si>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</si>
  <si>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</si>
  <si>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</si>
  <si>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</si>
  <si>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</si>
  <si>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</si>
  <si>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</si>
  <si>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</si>
  <si>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</si>
  <si>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</si>
  <si>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</si>
  <si>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</si>
  <si>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</si>
  <si>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</si>
  <si>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</si>
  <si>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</si>
  <si>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</si>
  <si>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</si>
  <si>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</si>
  <si>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</si>
  <si>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</si>
  <si>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</si>
  <si>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</si>
  <si>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</si>
  <si>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</si>
  <si>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</si>
  <si>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</si>
  <si>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</si>
  <si>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</si>
  <si>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</si>
  <si>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</si>
  <si>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</si>
  <si>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</si>
  <si>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</si>
  <si>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</si>
  <si>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</si>
  <si>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</si>
  <si>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</si>
  <si>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</si>
  <si>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</si>
  <si>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</si>
  <si>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</si>
  <si>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</si>
  <si>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</si>
  <si>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</si>
  <si>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</si>
  <si>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</si>
  <si>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</si>
  <si>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</si>
  <si>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</si>
  <si>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</si>
  <si>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</si>
  <si>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</si>
  <si>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</si>
  <si>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</si>
  <si>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</si>
  <si>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</si>
  <si>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</si>
  <si>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</si>
  <si>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</si>
  <si>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</si>
  <si>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</si>
  <si>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</si>
  <si>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</si>
  <si>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</si>
  <si>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</si>
  <si>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</si>
  <si>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</si>
  <si>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</si>
  <si>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</si>
  <si>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</si>
  <si>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</si>
  <si>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</si>
  <si>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</si>
  <si>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</si>
  <si>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</si>
  <si>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</si>
  <si>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</si>
  <si>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</si>
  <si>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</si>
  <si>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</si>
  <si>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</si>
  <si>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</si>
  <si>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</si>
  <si>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</si>
  <si>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</si>
  <si>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</si>
  <si>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</si>
  <si>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</si>
  <si>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</si>
  <si>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</si>
  <si>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</si>
  <si>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</si>
  <si>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</si>
  <si>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</si>
  <si>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</si>
  <si>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</si>
  <si>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</si>
  <si>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</si>
  <si>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</si>
  <si>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</si>
  <si>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</si>
  <si>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</si>
  <si>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</si>
  <si>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</si>
  <si>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</si>
  <si>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</si>
  <si>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</si>
  <si>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</si>
  <si>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</si>
  <si>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</si>
  <si>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</si>
  <si>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</si>
  <si>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</si>
  <si>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</si>
  <si>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</si>
  <si>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</si>
  <si>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</si>
  <si>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</si>
  <si>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</si>
  <si>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</si>
  <si>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</si>
  <si>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</si>
  <si>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</si>
  <si>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</si>
  <si>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</si>
  <si>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</si>
  <si>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</si>
  <si>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</si>
  <si>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</si>
  <si>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</si>
  <si>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</si>
  <si>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</si>
  <si>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</si>
  <si>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</si>
  <si>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</si>
  <si>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</si>
  <si>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</si>
  <si>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</si>
  <si>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</si>
  <si>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</si>
  <si>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</si>
  <si>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</si>
  <si>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</si>
  <si>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</si>
  <si>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</si>
  <si>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</si>
  <si>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</si>
  <si>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</si>
  <si>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</si>
  <si>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</si>
  <si>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</si>
  <si>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</si>
  <si>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</si>
  <si>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</si>
  <si>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</si>
  <si>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</si>
  <si>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</si>
  <si>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</si>
  <si>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</si>
  <si>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</si>
  <si>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</si>
  <si>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</si>
  <si>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</si>
  <si>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</si>
  <si>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</si>
  <si>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</si>
  <si>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</si>
  <si>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</si>
  <si>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</si>
  <si>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</si>
  <si>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</si>
  <si>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</si>
  <si>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</si>
  <si>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</si>
  <si>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</si>
  <si>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</si>
  <si>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</si>
  <si>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</si>
  <si>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</si>
  <si>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</si>
  <si>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</si>
  <si>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</si>
  <si>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</si>
  <si>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</si>
  <si>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</si>
  <si>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</si>
  <si>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</si>
  <si>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</si>
  <si>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</si>
  <si>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</si>
  <si>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</si>
  <si>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</si>
  <si>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</si>
  <si>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</si>
  <si>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</si>
  <si>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</si>
  <si>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</si>
  <si>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</si>
  <si>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</si>
  <si>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</si>
  <si>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</si>
  <si>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</si>
  <si>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</si>
  <si>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</si>
  <si>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</si>
  <si>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</si>
  <si>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</si>
  <si>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</si>
  <si>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</si>
  <si>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</si>
  <si>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</si>
  <si>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</si>
  <si>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</si>
  <si>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</si>
  <si>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</si>
  <si>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</si>
  <si>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</si>
  <si>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</si>
  <si>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</si>
  <si>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</si>
  <si>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</si>
  <si>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</si>
  <si>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</si>
  <si>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</si>
  <si>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</si>
  <si>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</si>
  <si>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</si>
  <si>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</si>
  <si>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</si>
  <si>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</si>
  <si>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</si>
  <si>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</si>
  <si>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</si>
  <si>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</si>
  <si>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</si>
  <si>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</si>
  <si>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</si>
  <si>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Alagoas Cabeça</t>
  </si>
  <si>
    <t>Patos de Minas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</si>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</sst>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4" sqref="E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100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37.21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62.79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70</v>
      </c>
      <c r="D21" s="230">
        <v>0.6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22</v>
      </c>
      <c r="C22" s="228">
        <v>70</v>
      </c>
      <c r="D22" s="231">
        <v>1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32</v>
      </c>
      <c r="C23" s="227">
        <v>200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53</v>
      </c>
      <c r="C24" s="228">
        <v>450</v>
      </c>
      <c r="D24" s="231">
        <v>0.7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26</v>
      </c>
      <c r="C25" s="227">
        <v>650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75</v>
      </c>
      <c r="C26" s="228">
        <v>650</v>
      </c>
      <c r="D26" s="234"/>
      <c r="E26" s="240">
        <v>26.3</v>
      </c>
      <c r="F26" s="241">
        <v>380</v>
      </c>
      <c r="G26" s="255">
        <f>(ROUND(E26,3)*1.032)*ROUND(F26,3)</f>
        <v>10313.808000000001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176</v>
      </c>
      <c r="C32" s="79" t="s">
        <v>91</v>
      </c>
      <c r="D32" s="84" t="s">
        <v>162</v>
      </c>
      <c r="E32" s="84" t="s">
        <v>15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176</v>
      </c>
      <c r="C33" s="211" t="s">
        <v>91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176</v>
      </c>
      <c r="C34" s="79" t="s">
        <v>91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176</v>
      </c>
      <c r="C35" s="211" t="s">
        <v>91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43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43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43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43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43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940239</v>
      </c>
      <c r="D52" s="83">
        <v>3.3</v>
      </c>
      <c r="E52" s="83">
        <v>3.2</v>
      </c>
      <c r="F52" s="83">
        <v>12</v>
      </c>
      <c r="G52" s="83">
        <v>8.6999999999999993</v>
      </c>
      <c r="H52" s="82">
        <v>25800</v>
      </c>
      <c r="I52" s="215">
        <v>7000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37.21</v>
      </c>
      <c r="C72" s="81">
        <v>60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62.79</v>
      </c>
      <c r="C73" s="82">
        <v>60</v>
      </c>
      <c r="D73" s="77" t="s">
        <v>56</v>
      </c>
      <c r="E73" s="194" t="s">
        <v>227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3" workbookViewId="0">
      <pane xSplit="1" topLeftCell="AJ1" activePane="topRight" state="frozen"/>
      <selection pane="topRight" activeCell="AM15" sqref="AM15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339</v>
      </c>
      <c r="B5" s="94">
        <v>0.6</v>
      </c>
      <c r="C5" s="134">
        <f>IF(B5&gt;0,(B5*(D5/100)),0)</f>
        <v>0.51</v>
      </c>
      <c r="D5" s="136">
        <f>IF(B5&gt;0,VLOOKUP(A5,'Lista Suspensa'!$A$1:$F$90,3,)," ")</f>
        <v>85</v>
      </c>
      <c r="E5" s="136">
        <f>IF(OR(B5&gt;0,C5&gt;0),VLOOKUP(A5,'Lista Suspensa'!$A$1:$F$90,4,),0)</f>
        <v>18</v>
      </c>
      <c r="F5" s="136">
        <f>IF(OR(B5&gt;0,C5&gt;0),VLOOKUP(A5,'Lista Suspensa'!$A$1:$F$90,5,),0)</f>
        <v>89</v>
      </c>
      <c r="G5" s="137">
        <f>IF(OR(B5&gt;0,C5&gt;0),VLOOKUP(A5,'Lista Suspensa'!$A$1:$F$90,6,),0)</f>
        <v>1.3986550000000002</v>
      </c>
      <c r="H5" s="94">
        <v>0.6</v>
      </c>
      <c r="I5" s="139">
        <f t="shared" ref="I5:I34" si="0">IF(H5&gt;0,(H5*(J5/100)),0)</f>
        <v>0.51</v>
      </c>
      <c r="J5" s="136">
        <f>IF(H5&gt;0,VLOOKUP(A5,'Lista Suspensa'!$A$1:$F$90,3,)," ")</f>
        <v>85</v>
      </c>
      <c r="K5" s="136">
        <f>IF(OR(H5&gt;0,I5&gt;0),VLOOKUP(A5,'Lista Suspensa'!$A$1:$F$90,4,),0)</f>
        <v>18</v>
      </c>
      <c r="L5" s="136">
        <f>IF(OR(H5&gt;0,I5&gt;0),VLOOKUP(A5,'Lista Suspensa'!$A$1:$F$90,5,),0)</f>
        <v>89</v>
      </c>
      <c r="M5" s="137">
        <f>IF(OR(H5&gt;0,I5&gt;0),VLOOKUP(A5,'Lista Suspensa'!$A$1:$F$90,6,),0)</f>
        <v>1.3986550000000002</v>
      </c>
      <c r="N5" s="94"/>
      <c r="O5" s="139">
        <f t="shared" ref="O5:O34" si="1">IF(N5&gt;0,(N5*(P5/100)),0)</f>
        <v>0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0</v>
      </c>
      <c r="R5" s="136">
        <f>IF(OR(N5&gt;0,O5&gt;0),VLOOKUP(A5,'Lista Suspensa'!$A$1:$F$90,5,),0)</f>
        <v>0</v>
      </c>
      <c r="S5" s="137">
        <f>IF(OR(N5&gt;0,O5&gt;0),VLOOKUP(A5,'Lista Suspensa'!$A$1:$F$90,6,),0)</f>
        <v>0</v>
      </c>
      <c r="T5" s="94"/>
      <c r="U5" s="139">
        <f t="shared" ref="U5:U34" si="2">IF(T5&gt;0,(T5*(V5/100)),0)</f>
        <v>0</v>
      </c>
      <c r="V5" s="136">
        <f>IF(T5&gt;0,VLOOKUP(A5,'Lista Suspensa'!$A$1:$F$90,3,),0)</f>
        <v>0</v>
      </c>
      <c r="W5" s="136">
        <f>IF(OR(T5&gt;0,U5&gt;0),VLOOKUP(A5,'Lista Suspensa'!$A$1:$F$90,4,),0)</f>
        <v>0</v>
      </c>
      <c r="X5" s="136">
        <f>IF(OR(T5&gt;0,U5&gt;0),VLOOKUP(A5,'Lista Suspensa'!$A$1:$F$90,5,),0)</f>
        <v>0</v>
      </c>
      <c r="Y5" s="137">
        <f>IF(OR(T5&gt;0,U5&gt;0),VLOOKUP(A5,'Lista Suspensa'!$A$1:$F$90,6,),0)</f>
        <v>0</v>
      </c>
      <c r="Z5" s="94"/>
      <c r="AA5" s="136">
        <f t="shared" ref="AA5:AA34" si="3">IF(Z5&gt;0,(Z5*(AB5/100)),0)</f>
        <v>0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0</v>
      </c>
      <c r="AD5" s="136">
        <f>IF(OR(Z5&gt;0,AA5&gt;0),VLOOKUP(A5,'Lista Suspensa'!$A$1:$F$90,5,),0)</f>
        <v>0</v>
      </c>
      <c r="AE5" s="137">
        <f>IF(OR(Z5&gt;0,AA5&gt;0),VLOOKUP(A5,'Lista Suspensa'!$A$1:$F$90,6,),0)</f>
        <v>0</v>
      </c>
      <c r="AF5" s="94"/>
      <c r="AG5" s="138">
        <f>IF(AF5&gt;0,(AF5*(AH5/100)),0)</f>
        <v>0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0</v>
      </c>
      <c r="AJ5" s="136">
        <f>IF(OR(AF5&gt;0,AG5&gt;0),VLOOKUP(A5,'Lista Suspensa'!$A$1:$F$90,5,),0)</f>
        <v>0</v>
      </c>
      <c r="AK5" s="137">
        <f>IF(OR(AF5&gt;0,AG5&gt;0),VLOOKUP(A5,'Lista Suspensa'!$A$1:$F$90,6,),0)</f>
        <v>0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337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si="0"/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>
        <v>1.2</v>
      </c>
      <c r="O6" s="140">
        <f t="shared" si="1"/>
        <v>1.0571999999999999</v>
      </c>
      <c r="P6" s="138">
        <f>IF(N6&gt;0,VLOOKUP(A6,'Lista Suspensa'!$A$1:$F$90,3,)," ")</f>
        <v>88.1</v>
      </c>
      <c r="Q6" s="138">
        <f>IF(OR(N6&gt;0,O6&gt;0),VLOOKUP(A6,'Lista Suspensa'!$A$1:$F$90,4,),0)</f>
        <v>9.4</v>
      </c>
      <c r="R6" s="138">
        <f>IF(OR(N6&gt;0,O6&gt;0),VLOOKUP(A6,'Lista Suspensa'!$A$1:$F$90,5,),0)</f>
        <v>88.1</v>
      </c>
      <c r="S6" s="141">
        <f>IF(OR(N6&gt;0,O6&gt;0),VLOOKUP(A6,'Lista Suspensa'!$A$1:$F$90,6,),0)</f>
        <v>1.3873200000000001</v>
      </c>
      <c r="T6" s="95">
        <v>1</v>
      </c>
      <c r="U6" s="140">
        <f t="shared" si="2"/>
        <v>0.88099999999999989</v>
      </c>
      <c r="V6" s="138">
        <f>IF(T6&gt;0,VLOOKUP(A6,'Lista Suspensa'!$A$1:$F$90,3,),0)</f>
        <v>88.1</v>
      </c>
      <c r="W6" s="138">
        <f>IF(OR(T6&gt;0,U6&gt;0),VLOOKUP(A6,'Lista Suspensa'!$A$1:$F$90,4,),0)</f>
        <v>9.4</v>
      </c>
      <c r="X6" s="138">
        <f>IF(OR(T6&gt;0,U6&gt;0),VLOOKUP(A6,'Lista Suspensa'!$A$1:$F$90,5,),0)</f>
        <v>88.1</v>
      </c>
      <c r="Y6" s="141">
        <f>IF(OR(T6&gt;0,U6&gt;0),VLOOKUP(A6,'Lista Suspensa'!$A$1:$F$90,6,),0)</f>
        <v>1.3873200000000001</v>
      </c>
      <c r="Z6" s="95"/>
      <c r="AA6" s="138">
        <f t="shared" si="3"/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/>
      <c r="AG6" s="138">
        <f t="shared" ref="AG6:AG34" si="6">IF(AF6&gt;0,(AF6*(AH6/100)),0)</f>
        <v>0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0</v>
      </c>
      <c r="AJ6" s="138">
        <f>IF(OR(AF6&gt;0,AG6&gt;0),VLOOKUP(A6,'Lista Suspensa'!$A$1:$F$90,5,),0)</f>
        <v>0</v>
      </c>
      <c r="AK6" s="141">
        <f>IF(OR(AF6&gt;0,AG6&gt;0),VLOOKUP(A6,'Lista Suspensa'!$A$1:$F$90,6,),0)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>
        <v>1</v>
      </c>
      <c r="O7" s="139">
        <f t="shared" si="1"/>
        <v>0.88650000000000007</v>
      </c>
      <c r="P7" s="136">
        <f>IF(N7&gt;0,VLOOKUP(A7,'Lista Suspensa'!$A$1:$F$90,3,)," ")</f>
        <v>88.65</v>
      </c>
      <c r="Q7" s="136">
        <f>IF(OR(N7&gt;0,O7&gt;0),VLOOKUP(A7,'Lista Suspensa'!$A$1:$F$90,4,),0)</f>
        <v>48.84</v>
      </c>
      <c r="R7" s="136">
        <f>IF(OR(N7&gt;0,O7&gt;0),VLOOKUP(A7,'Lista Suspensa'!$A$1:$F$90,5,),0)</f>
        <v>79.45</v>
      </c>
      <c r="S7" s="137">
        <f>IF(OR(N7&gt;0,O7&gt;0),VLOOKUP(A7,'Lista Suspensa'!$A$1:$F$90,6,),0)</f>
        <v>1.4099900000000001</v>
      </c>
      <c r="T7" s="94">
        <v>0.87</v>
      </c>
      <c r="U7" s="139">
        <f t="shared" si="2"/>
        <v>0.77125500000000002</v>
      </c>
      <c r="V7" s="136">
        <f>IF(T7&gt;0,VLOOKUP(A7,'Lista Suspensa'!$A$1:$F$90,3,),0)</f>
        <v>88.65</v>
      </c>
      <c r="W7" s="136">
        <f>IF(OR(T7&gt;0,U7&gt;0),VLOOKUP(A7,'Lista Suspensa'!$A$1:$F$90,4,),0)</f>
        <v>48.84</v>
      </c>
      <c r="X7" s="136">
        <f>IF(OR(T7&gt;0,U7&gt;0),VLOOKUP(A7,'Lista Suspensa'!$A$1:$F$90,5,),0)</f>
        <v>79.45</v>
      </c>
      <c r="Y7" s="137">
        <f>IF(OR(T7&gt;0,U7&gt;0),VLOOKUP(A7,'Lista Suspensa'!$A$1:$F$90,6,),0)</f>
        <v>1.4099900000000001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>
        <v>3.64</v>
      </c>
      <c r="AG7" s="136">
        <f t="shared" si="6"/>
        <v>3.2268600000000003</v>
      </c>
      <c r="AH7" s="136">
        <f>IF(AF7&gt;0,VLOOKUP(A7,'Lista Suspensa'!$A$1:$F$90,3,)," ")</f>
        <v>88.65</v>
      </c>
      <c r="AI7" s="136">
        <f>IF(OR(AF7&gt;0,AG7&gt;0),VLOOKUP(A7,'Lista Suspensa'!$A$1:$F$90,4,),0)</f>
        <v>48.84</v>
      </c>
      <c r="AJ7" s="136">
        <f>IF(OR(AF7&gt;0,AG7&gt;0),VLOOKUP(A7,'Lista Suspensa'!$A$1:$F$90,5,),0)</f>
        <v>79.45</v>
      </c>
      <c r="AK7" s="137">
        <f>IF(OR(AF7&gt;0,AG7&gt;0),VLOOKUP(A7,'Lista Suspensa'!$A$1:$F$90,6,),0)</f>
        <v>1.4099900000000001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138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>
        <v>0.01</v>
      </c>
      <c r="O8" s="140">
        <f t="shared" si="1"/>
        <v>9.8970000000000013E-3</v>
      </c>
      <c r="P8" s="138">
        <f>IF(N8&gt;0,VLOOKUP(A8,'Lista Suspensa'!$A$1:$F$90,3,)," ")</f>
        <v>98.97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0.64598999999999995</v>
      </c>
      <c r="T8" s="95">
        <v>0.1</v>
      </c>
      <c r="U8" s="140">
        <f t="shared" si="2"/>
        <v>9.8970000000000002E-2</v>
      </c>
      <c r="V8" s="138">
        <f>IF(T8&gt;0,VLOOKUP(A8,'Lista Suspensa'!$A$1:$F$90,3,),0)</f>
        <v>98.97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0.64598999999999995</v>
      </c>
      <c r="Z8" s="95">
        <v>0.24</v>
      </c>
      <c r="AA8" s="138">
        <f t="shared" si="3"/>
        <v>0.23752799999999999</v>
      </c>
      <c r="AB8" s="138">
        <f>IF(Z8&gt;0,VLOOKUP(A8,'Lista Suspensa'!$A$1:$F$90,3,)," ")</f>
        <v>98.97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0.64598999999999995</v>
      </c>
      <c r="AF8" s="95">
        <v>0.6</v>
      </c>
      <c r="AG8" s="138">
        <f t="shared" si="6"/>
        <v>0.59382000000000001</v>
      </c>
      <c r="AH8" s="138">
        <f>IF(AF8&gt;0,VLOOKUP(A8,'Lista Suspensa'!$A$1:$F$90,3,)," ")</f>
        <v>98.97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0.64598999999999995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127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>
        <v>0.03</v>
      </c>
      <c r="U9" s="139">
        <f t="shared" si="2"/>
        <v>2.9363999999999998E-2</v>
      </c>
      <c r="V9" s="136">
        <f>IF(T9&gt;0,VLOOKUP(A9,'Lista Suspensa'!$A$1:$F$90,3,),0)</f>
        <v>97.88</v>
      </c>
      <c r="W9" s="136">
        <f>IF(OR(T9&gt;0,U9&gt;0),VLOOKUP(A9,'Lista Suspensa'!$A$1:$F$90,4,),0)</f>
        <v>281.92</v>
      </c>
      <c r="X9" s="136">
        <f>IF(OR(T9&gt;0,U9&gt;0),VLOOKUP(A9,'Lista Suspensa'!$A$1:$F$90,5,),0)</f>
        <v>0</v>
      </c>
      <c r="Y9" s="137">
        <f>IF(OR(T9&gt;0,U9&gt;0),VLOOKUP(A9,'Lista Suspensa'!$A$1:$F$90,6,),0)</f>
        <v>1.5697700000000001</v>
      </c>
      <c r="Z9" s="94">
        <v>1</v>
      </c>
      <c r="AA9" s="136">
        <f t="shared" si="3"/>
        <v>0.9788</v>
      </c>
      <c r="AB9" s="136">
        <f>IF(Z9&gt;0,VLOOKUP(A9,'Lista Suspensa'!$A$1:$F$90,3,)," ")</f>
        <v>97.88</v>
      </c>
      <c r="AC9" s="136">
        <f>IF(OR(Z9&gt;0,AA9&gt;0),VLOOKUP(A9,'Lista Suspensa'!$A$1:$F$90,4,),0)</f>
        <v>281.92</v>
      </c>
      <c r="AD9" s="136">
        <f>IF(OR(Z9&gt;0,AA9&gt;0),VLOOKUP(A9,'Lista Suspensa'!$A$1:$F$90,5,),0)</f>
        <v>0</v>
      </c>
      <c r="AE9" s="137">
        <f>IF(OR(Z9&gt;0,AA9&gt;0),VLOOKUP(A9,'Lista Suspensa'!$A$1:$F$90,6,),0)</f>
        <v>1.5697700000000001</v>
      </c>
      <c r="AF9" s="94">
        <v>0.5</v>
      </c>
      <c r="AG9" s="136">
        <f t="shared" si="6"/>
        <v>0.4894</v>
      </c>
      <c r="AH9" s="136">
        <f>IF(AF9&gt;0,VLOOKUP(A9,'Lista Suspensa'!$A$1:$F$90,3,)," ")</f>
        <v>97.88</v>
      </c>
      <c r="AI9" s="136">
        <f>IF(OR(AF9&gt;0,AG9&gt;0),VLOOKUP(A9,'Lista Suspensa'!$A$1:$F$90,4,),0)</f>
        <v>281.92</v>
      </c>
      <c r="AJ9" s="136">
        <f>IF(OR(AF9&gt;0,AG9&gt;0),VLOOKUP(A9,'Lista Suspensa'!$A$1:$F$90,5,),0)</f>
        <v>0</v>
      </c>
      <c r="AK9" s="137">
        <f>IF(OR(AF9&gt;0,AG9&gt;0),VLOOKUP(A9,'Lista Suspensa'!$A$1:$F$90,6,),0)</f>
        <v>1.5697700000000001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120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>
        <v>3.8</v>
      </c>
      <c r="AG10" s="138">
        <f t="shared" si="6"/>
        <v>3.3394399999999993</v>
      </c>
      <c r="AH10" s="138">
        <f>IF(AF10&gt;0,VLOOKUP(A10,'Lista Suspensa'!$A$1:$F$90,3,)," ")</f>
        <v>87.88</v>
      </c>
      <c r="AI10" s="138">
        <f>IF(OR(AF10&gt;0,AG10&gt;0),VLOOKUP(A10,'Lista Suspensa'!$A$1:$F$90,4,),0)</f>
        <v>8.9600000000000009</v>
      </c>
      <c r="AJ10" s="138">
        <f>IF(OR(AF10&gt;0,AG10&gt;0),VLOOKUP(A10,'Lista Suspensa'!$A$1:$F$90,5,),0)</f>
        <v>86.92</v>
      </c>
      <c r="AK10" s="141">
        <f>IF(OR(AF10&gt;0,AG10&gt;0),VLOOKUP(A10,'Lista Suspensa'!$A$1:$F$90,6,),0)</f>
        <v>1.3873200000000001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111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>
        <v>1.25</v>
      </c>
      <c r="AG11" s="136">
        <f t="shared" si="6"/>
        <v>1.1332499999999999</v>
      </c>
      <c r="AH11" s="136">
        <f>IF(AF11&gt;0,VLOOKUP(A11,'Lista Suspensa'!$A$1:$F$90,3,)," ")</f>
        <v>90.66</v>
      </c>
      <c r="AI11" s="136">
        <f>IF(OR(AF11&gt;0,AG11&gt;0),VLOOKUP(A11,'Lista Suspensa'!$A$1:$F$90,4,),0)</f>
        <v>22.94</v>
      </c>
      <c r="AJ11" s="136">
        <f>IF(OR(AF11&gt;0,AG11&gt;0),VLOOKUP(A11,'Lista Suspensa'!$A$1:$F$90,5,),0)</f>
        <v>95.62</v>
      </c>
      <c r="AK11" s="137">
        <f>IF(OR(AF11&gt;0,AG11&gt;0),VLOOKUP(A11,'Lista Suspensa'!$A$1:$F$90,6,),0)</f>
        <v>0.42226999999999998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345</v>
      </c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>
        <v>0.8</v>
      </c>
      <c r="AG12" s="138">
        <f t="shared" si="6"/>
        <v>0.79920000000000013</v>
      </c>
      <c r="AH12" s="138">
        <f>IF(AF12&gt;0,VLOOKUP(A12,'Lista Suspensa'!$A$1:$F$90,3,)," ")</f>
        <v>99.9</v>
      </c>
      <c r="AI12" s="138">
        <f>IF(OR(AF12&gt;0,AG12&gt;0),VLOOKUP(A12,'Lista Suspensa'!$A$1:$F$90,4,),0)</f>
        <v>86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2.1520000000000001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136</v>
      </c>
      <c r="B13" s="94">
        <v>6</v>
      </c>
      <c r="C13" s="93">
        <f t="shared" si="5"/>
        <v>0.72</v>
      </c>
      <c r="D13" s="136">
        <f>IF(B13&gt;0,VLOOKUP(A13,'Lista Suspensa'!$A$1:$F$90,3,)," ")</f>
        <v>12</v>
      </c>
      <c r="E13" s="136">
        <f>IF(OR(B13&gt;0,C13&gt;0),VLOOKUP(A13,'Lista Suspensa'!$A$1:$F$90,4,),0)</f>
        <v>3.2</v>
      </c>
      <c r="F13" s="136">
        <f>IF(OR(B13&gt;0,C13&gt;0),VLOOKUP(A13,'Lista Suspensa'!$A$1:$F$90,5,),0)</f>
        <v>98.3</v>
      </c>
      <c r="G13" s="137">
        <f>IF(OR(B13&gt;0,C13&gt;0),VLOOKUP(A13,'Lista Suspensa'!$A$1:$F$90,6,),0)</f>
        <v>1.542</v>
      </c>
      <c r="H13" s="94">
        <v>6</v>
      </c>
      <c r="I13" s="139">
        <f t="shared" si="0"/>
        <v>0.72</v>
      </c>
      <c r="J13" s="136">
        <f>IF(H13&gt;0,VLOOKUP(A13,'Lista Suspensa'!$A$1:$F$90,3,)," ")</f>
        <v>12</v>
      </c>
      <c r="K13" s="136">
        <f>IF(OR(H13&gt;0,I13&gt;0),VLOOKUP(A13,'Lista Suspensa'!$A$1:$F$90,4,),0)</f>
        <v>3.2</v>
      </c>
      <c r="L13" s="136">
        <f>IF(OR(H13&gt;0,I13&gt;0),VLOOKUP(A13,'Lista Suspensa'!$A$1:$F$90,5,),0)</f>
        <v>98.3</v>
      </c>
      <c r="M13" s="137">
        <f>IF(OR(H13&gt;0,I13&gt;0),VLOOKUP(A13,'Lista Suspensa'!$A$1:$F$90,6,),0)</f>
        <v>1.542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74</v>
      </c>
      <c r="B14" s="123"/>
      <c r="C14" s="122">
        <v>2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7.18</v>
      </c>
      <c r="F14" s="138">
        <f>IF(OR(B14&gt;0,C14&gt;0),VLOOKUP(A14,'Lista Suspensa'!$A$1:$F$90,5,),0)</f>
        <v>63.58</v>
      </c>
      <c r="G14" s="141">
        <f>IF(OR(B14&gt;0,C14&gt;0),VLOOKUP(A14,'Lista Suspensa'!$A$1:$F$90,6,),0)</f>
        <v>5.3609999999999998E-2</v>
      </c>
      <c r="H14" s="95"/>
      <c r="I14" s="140">
        <v>2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7.18</v>
      </c>
      <c r="L14" s="138">
        <f>IF(OR(H14&gt;0,I14&gt;0),VLOOKUP(A14,'Lista Suspensa'!$A$1:$F$90,5,),0)</f>
        <v>63.58</v>
      </c>
      <c r="M14" s="141">
        <f>IF(OR(H14&gt;0,I14&gt;0),VLOOKUP(A14,'Lista Suspensa'!$A$1:$F$90,6,),0)</f>
        <v>5.3609999999999998E-2</v>
      </c>
      <c r="N14" s="95"/>
      <c r="O14" s="140">
        <v>4.5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7.18</v>
      </c>
      <c r="R14" s="138">
        <f>IF(OR(N14&gt;0,O14&gt;0),VLOOKUP(A14,'Lista Suspensa'!$A$1:$F$90,5,),0)</f>
        <v>63.58</v>
      </c>
      <c r="S14" s="141">
        <f>IF(OR(N14&gt;0,O14&gt;0),VLOOKUP(A14,'Lista Suspensa'!$A$1:$F$90,6,),0)</f>
        <v>5.3609999999999998E-2</v>
      </c>
      <c r="T14" s="95"/>
      <c r="U14" s="140">
        <v>7.5</v>
      </c>
      <c r="V14" s="138">
        <f>IF(T14&gt;0,VLOOKUP(A14,'Lista Suspensa'!$A$1:$F$90,3,),0)</f>
        <v>0</v>
      </c>
      <c r="W14" s="138">
        <f>IF(OR(T14&gt;0,U14&gt;0),VLOOKUP(A14,'Lista Suspensa'!$A$1:$F$90,4,),0)</f>
        <v>7.18</v>
      </c>
      <c r="X14" s="138">
        <f>IF(OR(T14&gt;0,U14&gt;0),VLOOKUP(A14,'Lista Suspensa'!$A$1:$F$90,5,),0)</f>
        <v>63.58</v>
      </c>
      <c r="Y14" s="141">
        <f>IF(OR(T14&gt;0,U14&gt;0),VLOOKUP(A14,'Lista Suspensa'!$A$1:$F$90,6,),0)</f>
        <v>5.3609999999999998E-2</v>
      </c>
      <c r="Z14" s="123"/>
      <c r="AA14" s="138">
        <v>10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7.18</v>
      </c>
      <c r="AD14" s="138">
        <f>IF(OR(Z14&gt;0,AA14&gt;0),VLOOKUP(A14,'Lista Suspensa'!$A$1:$F$90,5,),0)</f>
        <v>63.58</v>
      </c>
      <c r="AE14" s="141">
        <f>IF(OR(Z14&gt;0,AA14&gt;0),VLOOKUP(A14,'Lista Suspensa'!$A$1:$F$90,6,),0)</f>
        <v>5.3609999999999998E-2</v>
      </c>
      <c r="AF14" s="123"/>
      <c r="AG14" s="138">
        <v>14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7.18</v>
      </c>
      <c r="AJ14" s="138">
        <f>IF(OR(AF14&gt;0,AG14&gt;0),VLOOKUP(A14,'Lista Suspensa'!$A$1:$F$90,5,),0)</f>
        <v>63.58</v>
      </c>
      <c r="AK14" s="141">
        <f>IF(OR(AF14&gt;0,AG14&gt;0),VLOOKUP(A14,'Lista Suspensa'!$A$1:$F$90,6,),0)</f>
        <v>5.3609999999999998E-2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ref="C14:C34" si="8">IF(B15&gt;0,(B15*(D15/100)),0)</f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3.23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8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75.33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0.59775999999999996</v>
      </c>
      <c r="H36" s="21"/>
      <c r="I36" s="22">
        <f>ROUND(SUM(I5:I34),2)</f>
        <v>3.23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8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75.33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0.59775999999999996</v>
      </c>
      <c r="N36" s="21"/>
      <c r="O36" s="22">
        <f>ROUND(SUM(O5:O34),2)</f>
        <v>6.45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13.26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69.72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0.45957999999999999</v>
      </c>
      <c r="T36" s="21"/>
      <c r="U36" s="22">
        <f>ROUND(SUM(U5:U34),2)</f>
        <v>9.2799999999999994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66.349999999999994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0.30407000000000001</v>
      </c>
      <c r="Z36" s="21"/>
      <c r="AA36" s="22">
        <f>ROUND(SUM(AA5:AA34),2)</f>
        <v>11.22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30.99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56.67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0.19839999999999999</v>
      </c>
      <c r="AF36" s="21"/>
      <c r="AG36" s="22">
        <f>ROUND(SUM(AG5:AG34),2)</f>
        <v>23.58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22.08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65.53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0.56333999999999995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Confinado</v>
      </c>
      <c r="AV3" s="161" t="str">
        <f>VLOOKUP('Entradas Rebanho'!C32,'Lista Suspensa'!AH:AI,2,FALSE)</f>
        <v>Estabulado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Confinado</v>
      </c>
      <c r="AV4" s="165" t="str">
        <f>VLOOKUP('Entradas Rebanho'!C33,'Lista Suspensa'!AH:AI,2,FALSE)</f>
        <v>Estabulado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Confinado</v>
      </c>
      <c r="AV5" s="161" t="str">
        <f>VLOOKUP('Entradas Rebanho'!C34,'Lista Suspensa'!AH:AI,2,FALSE)</f>
        <v>Estabulado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Confinado</v>
      </c>
      <c r="AV6" s="165" t="str">
        <f>VLOOKUP('Entradas Rebanho'!C35,'Lista Suspensa'!AH:AI,2,FALSE)</f>
        <v>Estabulado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2024-11-06T18:04:06Z</dcterms:modified>
</cp:coreProperties>
</file>