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3778783B-1BDC-4043-A1AC-AB7C6BA6F64A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<sst xmlns="http://schemas.openxmlformats.org/spreadsheetml/2006/main" count="766" uniqueCount="382">
  <si>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</si>
  <si>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</si>
  <si>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</si>
  <si>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</si>
  <si>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</si>
  <si>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</si>
  <si>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</si>
  <si>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</si>
  <si>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</si>
  <si>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</si>
  <si>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</si>
  <si>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</si>
  <si>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</si>
  <si>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</si>
  <si>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</si>
  <si>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</si>
  <si>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</si>
  <si>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</si>
  <si>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</si>
  <si>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</si>
  <si>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</si>
  <si>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</si>
  <si>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</si>
  <si>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</si>
  <si>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</si>
  <si>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</si>
  <si>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</si>
  <si>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</si>
  <si>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</si>
  <si>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</si>
  <si>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</si>
  <si>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</si>
  <si>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</si>
  <si>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</si>
  <si>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</si>
  <si>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</si>
  <si>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</si>
  <si>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</si>
  <si>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</si>
  <si>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</si>
  <si>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</si>
  <si>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</si>
  <si>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</si>
  <si>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</si>
  <si>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</si>
  <si>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</si>
  <si>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</si>
  <si>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</si>
  <si>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</si>
  <si>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</si>
  <si>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</si>
  <si>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</si>
  <si>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</si>
  <si>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</si>
  <si>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</si>
  <si>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</si>
  <si>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</si>
  <si>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</si>
  <si>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</si>
  <si>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</si>
  <si>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</si>
  <si>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</si>
  <si>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</si>
  <si>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</si>
  <si>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</si>
  <si>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</si>
  <si>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</si>
  <si>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</si>
  <si>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</si>
  <si>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</si>
  <si>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</si>
  <si>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</si>
  <si>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</si>
  <si>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</si>
  <si>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</si>
  <si>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</si>
  <si>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</si>
  <si>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</si>
  <si>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</si>
  <si>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</si>
  <si>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</si>
  <si>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</si>
  <si>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</si>
  <si>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</si>
  <si>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</si>
  <si>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</si>
  <si>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</si>
  <si>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</si>
  <si>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</si>
  <si>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</si>
  <si>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</si>
  <si>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</si>
  <si>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</si>
  <si>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</si>
  <si>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</si>
  <si>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</si>
  <si>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</si>
  <si>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</si>
  <si>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</si>
  <si>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</si>
  <si>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</si>
  <si>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</si>
  <si>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</si>
  <si>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</si>
  <si>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</si>
  <si>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</si>
  <si>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</si>
  <si>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</si>
  <si>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</si>
  <si>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</si>
  <si>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</si>
  <si>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</si>
  <si>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</si>
  <si>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</si>
  <si>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</si>
  <si>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</si>
  <si>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</si>
  <si>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</si>
  <si>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</si>
  <si>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</si>
  <si>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</si>
  <si>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</si>
  <si>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</si>
  <si>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</si>
  <si>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</si>
  <si>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</si>
  <si>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</si>
  <si>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</si>
  <si>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</si>
  <si>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</si>
  <si>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</si>
  <si>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</si>
  <si>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</si>
  <si>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</si>
  <si>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</si>
  <si>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</si>
  <si>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</si>
  <si>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</si>
  <si>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</si>
  <si>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</si>
  <si>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</si>
  <si>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</si>
  <si>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</si>
  <si>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</si>
  <si>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</si>
  <si>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</si>
  <si>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</si>
  <si>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</si>
  <si>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</si>
  <si>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</si>
  <si>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</si>
  <si>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</si>
  <si>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</si>
  <si>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</si>
  <si>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</si>
  <si>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</si>
  <si>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</si>
  <si>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</si>
  <si>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</si>
  <si>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</si>
  <si>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</si>
  <si>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</si>
  <si>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</si>
  <si>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</si>
  <si>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</si>
  <si>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</si>
  <si>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</si>
  <si>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</si>
  <si>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</si>
  <si>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</si>
  <si>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</si>
  <si>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</si>
  <si>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</si>
  <si>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</si>
  <si>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</si>
  <si>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</si>
  <si>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</si>
  <si>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</si>
  <si>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</si>
  <si>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</si>
  <si>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</si>
  <si>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</si>
  <si>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</si>
  <si>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</si>
  <si>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</si>
  <si>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</si>
  <si>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</si>
  <si>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</si>
  <si>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</si>
  <si>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</si>
  <si>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</si>
  <si>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</si>
  <si>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</si>
  <si>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</si>
  <si>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</si>
  <si>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</si>
  <si>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</si>
  <si>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</si>
  <si>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</si>
  <si>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</si>
  <si>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</si>
  <si>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</si>
  <si>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</si>
  <si>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</si>
  <si>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</si>
  <si>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</si>
  <si>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</si>
  <si>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</si>
  <si>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</si>
  <si>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</si>
  <si>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</si>
  <si>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</si>
  <si>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</si>
  <si>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</si>
  <si>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</si>
  <si>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</si>
  <si>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</si>
  <si>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</si>
  <si>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</si>
  <si>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</si>
  <si>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</si>
  <si>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</si>
  <si>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</si>
  <si>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</si>
  <si>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</si>
  <si>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</si>
  <si>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</si>
  <si>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</si>
  <si>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</si>
  <si>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</si>
  <si>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</si>
  <si>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</si>
  <si>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</si>
  <si>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</si>
  <si>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</si>
  <si>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</si>
  <si>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</si>
  <si>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</si>
  <si>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</si>
  <si>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</si>
  <si>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</si>
  <si>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</si>
  <si>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</si>
  <si>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</si>
  <si>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</si>
  <si>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</si>
  <si>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</si>
  <si>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</si>
  <si>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</si>
  <si>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</si>
  <si>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</si>
  <si>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</si>
  <si>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</si>
  <si>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</si>
  <si>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</si>
  <si>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</si>
  <si>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</si>
  <si>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</si>
  <si>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</si>
  <si>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</si>
  <si>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</si>
  <si>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</si>
  <si>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</si>
  <si>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</si>
  <si>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</si>
  <si>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</si>
  <si>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</si>
  <si>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</si>
  <si>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</si>
  <si>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</si>
  <si>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</si>
  <si>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</si>
  <si>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</si>
  <si>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</si>
  <si>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</si>
  <si>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</si>
  <si>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</si>
  <si>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</si>
  <si>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</si>
  <si>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</si>
  <si>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</si>
  <si>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</si>
  <si>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</si>
  <si>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</si>
  <si>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</si>
  <si>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</si>
  <si>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</si>
  <si>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</si>
  <si>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</si>
  <si>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</si>
  <si>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</si>
  <si>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</si>
  <si>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</si>
  <si>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</si>
  <si>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</si>
  <si>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</si>
  <si>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</si>
  <si>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</si>
  <si>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</si>
  <si>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</si>
  <si>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</si>
  <si>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</si>
  <si>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</si>
  <si>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</si>
  <si>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</si>
  <si>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</si>
  <si>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</si>
  <si>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</si>
  <si>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</si>
  <si>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</si>
  <si>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</si>
  <si>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</si>
  <si>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</si>
  <si>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</si>
  <si>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</si>
  <si>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</si>
  <si>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</si>
  <si>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</si>
  <si>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</si>
  <si>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</si>
  <si>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</si>
  <si>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</si>
  <si>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</si>
  <si>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</si>
  <si>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</si>
  <si>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</si>
  <si>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</si>
  <si>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</si>
  <si>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</si>
  <si>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</si>
  <si>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</si>
  <si>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</si>
  <si>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</si>
  <si>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</si>
  <si>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</si>
  <si>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</si>
  <si>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</si>
  <si>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</si>
  <si>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</si>
  <si>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</si>
  <si>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</si>
  <si>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</si>
  <si>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</si>
  <si>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</si>
  <si>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</si>
  <si>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</si>
  <si>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</si>
  <si>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</si>
  <si>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</si>
  <si>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</si>
  <si>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</si>
  <si>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</si>
  <si>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</si>
  <si>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</si>
  <si>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</si>
  <si>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</si>
  <si>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</si>
  <si>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</si>
  <si>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</si>
  <si>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</si>
  <si>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</si>
  <si>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</si>
  <si>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</si>
  <si>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</si>
  <si>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</si>
  <si>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</si>
  <si>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</si>
  <si>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</si>
  <si>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</si>
  <si>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</si>
  <si>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</si>
  <si>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</si>
  <si>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</si>
  <si>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</si>
  <si>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</si>
  <si>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</si>
  <si>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</si>
  <si>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</si>
  <si>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</si>
  <si>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</si>
  <si>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Fernando Dornelas</t>
  </si>
  <si>
    <t>Cacaulândia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</si>
</sst>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C62" workbookViewId="0">
      <selection activeCell="F73" sqref="F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44866</v>
      </c>
      <c r="D8" s="267" t="str">
        <f>IF(C8="","",TEXT(C8,"DD/MM/AAAA"))</f>
        <v>01/11/2022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44985</v>
      </c>
      <c r="D9" s="267" t="str">
        <f>IF(C9="","",TEXT(C9,"DD/MM/AAAA"))</f>
        <v>28/02/2023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149.5</v>
      </c>
      <c r="D10" s="268">
        <f>IF(AND(C8=0, C9=0), "", C9-C8)</f>
        <v>119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149.5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/>
      <c r="C22" s="228"/>
      <c r="D22" s="231"/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/>
      <c r="C23" s="227"/>
      <c r="D23" s="232"/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/>
      <c r="C24" s="228"/>
      <c r="D24" s="231"/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33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30</v>
      </c>
      <c r="C26" s="228">
        <v>480</v>
      </c>
      <c r="D26" s="234"/>
      <c r="E26" s="240">
        <v>4.4000000000000004</v>
      </c>
      <c r="F26" s="241">
        <v>305</v>
      </c>
      <c r="G26" s="255">
        <f>(ROUND(E26,3)*1.032)*ROUND(F26,3)</f>
        <v>1384.9440000000002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2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/>
      <c r="C33" s="211"/>
      <c r="D33" s="292"/>
      <c r="E33" s="85"/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/>
      <c r="C34" s="79"/>
      <c r="D34" s="84"/>
      <c r="E34" s="84"/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/>
      <c r="C35" s="211"/>
      <c r="D35" s="292"/>
      <c r="E35" s="85"/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thickBot="1" x14ac:dyDescent="0.3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thickBot="1" x14ac:dyDescent="0.3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/>
      <c r="C43" s="80"/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/>
      <c r="C44" s="79"/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/>
      <c r="C45" s="80"/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44866</v>
      </c>
      <c r="B52" s="293">
        <f>C9</f>
        <v>44985</v>
      </c>
      <c r="C52" s="83">
        <v>15578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95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10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74.75</v>
      </c>
      <c r="C72" s="81">
        <v>25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74.75</v>
      </c>
      <c r="C73" s="82">
        <v>25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L1" activePane="topRight" state="frozen"/>
      <selection pane="topRight" activeCell="AO5" sqref="AO5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/>
      <c r="I5" s="139">
        <f t="shared" ref="I5:I34" si="0">IF(H5&gt;0,(H5*(J5/100)),0)</f>
        <v>0</v>
      </c>
      <c r="J5" s="136" t="str">
        <f>IF(H5&gt;0,VLOOKUP(A5,'Lista Suspensa'!$A$1:$F$91,3,)," ")</f>
        <v xml:space="preserve"> </v>
      </c>
      <c r="K5" s="136">
        <f>IF(OR(H5&gt;0,I5&gt;0),VLOOKUP(A5,'Lista Suspensa'!$A$1:$F$91,4,),0)</f>
        <v>0</v>
      </c>
      <c r="L5" s="136">
        <f>IF(OR(H5&gt;0,I5&gt;0),VLOOKUP(A5,'Lista Suspensa'!$A$1:$F$91,5,),0)</f>
        <v>0</v>
      </c>
      <c r="M5" s="137">
        <f>IF(OR(H5&gt;0,I5&gt;0),VLOOKUP(A5,'Lista Suspensa'!$A$1:$F$91,6,),0)</f>
        <v>0</v>
      </c>
      <c r="N5" s="94"/>
      <c r="O5" s="139">
        <f t="shared" ref="O5:O34" si="1">IF(N5&gt;0,(N5*(P5/100)),0)</f>
        <v>0</v>
      </c>
      <c r="P5" s="136" t="str">
        <f>IF(N5&gt;0,VLOOKUP(A5,'Lista Suspensa'!$A$1:$F$91,3,)," ")</f>
        <v xml:space="preserve"> </v>
      </c>
      <c r="Q5" s="136">
        <f>IF(OR(N5&gt;0,O5&gt;0),VLOOKUP(A5,'Lista Suspensa'!$A$1:$F$91,4,),0)</f>
        <v>0</v>
      </c>
      <c r="R5" s="136">
        <f>IF(OR(N5&gt;0,O5&gt;0),VLOOKUP(A5,'Lista Suspensa'!$A$1:$F$91,5,),0)</f>
        <v>0</v>
      </c>
      <c r="S5" s="137">
        <f>IF(OR(N5&gt;0,O5&gt;0),VLOOKUP(A5,'Lista Suspensa'!$A$1:$F$91,6,),0)</f>
        <v>0</v>
      </c>
      <c r="T5" s="94">
        <v>12</v>
      </c>
      <c r="U5" s="139"/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2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3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/>
      <c r="C6" s="135">
        <f t="shared" ref="C6:C13" si="4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/>
      <c r="I6" s="140">
        <f t="shared" si="0"/>
        <v>0</v>
      </c>
      <c r="J6" s="138" t="str">
        <f>IF(H6&gt;0,VLOOKUP(A6,'Lista Suspensa'!$A$1:$F$91,3,)," ")</f>
        <v xml:space="preserve"> </v>
      </c>
      <c r="K6" s="138">
        <f>IF(OR(H6&gt;0,I6&gt;0),VLOOKUP(A6,'Lista Suspensa'!$A$1:$F$91,4,),0)</f>
        <v>0</v>
      </c>
      <c r="L6" s="138">
        <f>IF(OR(H6&gt;0,I6&gt;0),VLOOKUP(A6,'Lista Suspensa'!$A$1:$F$91,5,),0)</f>
        <v>0</v>
      </c>
      <c r="M6" s="141">
        <f>IF(OR(H6&gt;0,I6&gt;0),VLOOKUP(A6,'Lista Suspensa'!$A$1:$F$91,6,),0)</f>
        <v>0</v>
      </c>
      <c r="N6" s="95"/>
      <c r="O6" s="140">
        <f t="shared" si="1"/>
        <v>0</v>
      </c>
      <c r="P6" s="138" t="str">
        <f>IF(N6&gt;0,VLOOKUP(A6,'Lista Suspensa'!$A$1:$F$91,3,)," ")</f>
        <v xml:space="preserve"> </v>
      </c>
      <c r="Q6" s="138">
        <f>IF(OR(N6&gt;0,O6&gt;0),VLOOKUP(A6,'Lista Suspensa'!$A$1:$F$91,4,),0)</f>
        <v>0</v>
      </c>
      <c r="R6" s="138">
        <f>IF(OR(N6&gt;0,O6&gt;0),VLOOKUP(A6,'Lista Suspensa'!$A$1:$F$91,5,),0)</f>
        <v>0</v>
      </c>
      <c r="S6" s="141">
        <f>IF(OR(N6&gt;0,O6&gt;0),VLOOKUP(A6,'Lista Suspensa'!$A$1:$F$91,6,),0)</f>
        <v>0</v>
      </c>
      <c r="T6" s="95">
        <v>1.4</v>
      </c>
      <c r="U6" s="140"/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2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5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6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3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4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/>
      <c r="I7" s="139">
        <f t="shared" si="0"/>
        <v>0</v>
      </c>
      <c r="J7" s="136" t="str">
        <f>IF(H7&gt;0,VLOOKUP(A7,'Lista Suspensa'!$A$1:$F$91,3,)," ")</f>
        <v xml:space="preserve"> </v>
      </c>
      <c r="K7" s="136">
        <f>IF(OR(H7&gt;0,I7&gt;0),VLOOKUP(A7,'Lista Suspensa'!$A$1:$F$91,4,),0)</f>
        <v>0</v>
      </c>
      <c r="L7" s="136">
        <f>IF(OR(H7&gt;0,I7&gt;0),VLOOKUP(A7,'Lista Suspensa'!$A$1:$F$91,5,),0)</f>
        <v>0</v>
      </c>
      <c r="M7" s="137">
        <f>IF(OR(H7&gt;0,I7&gt;0),VLOOKUP(A7,'Lista Suspensa'!$A$1:$F$91,6,),0)</f>
        <v>0</v>
      </c>
      <c r="N7" s="94"/>
      <c r="O7" s="139">
        <f t="shared" si="1"/>
        <v>0</v>
      </c>
      <c r="P7" s="136" t="str">
        <f>IF(N7&gt;0,VLOOKUP(A7,'Lista Suspensa'!$A$1:$F$91,3,)," ")</f>
        <v xml:space="preserve"> </v>
      </c>
      <c r="Q7" s="136">
        <f>IF(OR(N7&gt;0,O7&gt;0),VLOOKUP(A7,'Lista Suspensa'!$A$1:$F$91,4,),0)</f>
        <v>0</v>
      </c>
      <c r="R7" s="136">
        <f>IF(OR(N7&gt;0,O7&gt;0),VLOOKUP(A7,'Lista Suspensa'!$A$1:$F$91,5,),0)</f>
        <v>0</v>
      </c>
      <c r="S7" s="137">
        <f>IF(OR(N7&gt;0,O7&gt;0),VLOOKUP(A7,'Lista Suspensa'!$A$1:$F$91,6,),0)</f>
        <v>0</v>
      </c>
      <c r="T7" s="94">
        <v>0.6</v>
      </c>
      <c r="U7" s="139"/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2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6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3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/>
      <c r="C8" s="122">
        <f t="shared" si="4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/>
      <c r="I8" s="140">
        <f t="shared" si="0"/>
        <v>0</v>
      </c>
      <c r="J8" s="138" t="str">
        <f>IF(H8&gt;0,VLOOKUP(A8,'Lista Suspensa'!$A$1:$F$91,3,)," ")</f>
        <v xml:space="preserve"> </v>
      </c>
      <c r="K8" s="138">
        <f>IF(OR(H8&gt;0,I8&gt;0),VLOOKUP(A8,'Lista Suspensa'!$A$1:$F$91,4,),0)</f>
        <v>0</v>
      </c>
      <c r="L8" s="138">
        <f>IF(OR(H8&gt;0,I8&gt;0),VLOOKUP(A8,'Lista Suspensa'!$A$1:$F$91,5,),0)</f>
        <v>0</v>
      </c>
      <c r="M8" s="141">
        <f>IF(OR(H8&gt;0,I8&gt;0),VLOOKUP(A8,'Lista Suspensa'!$A$1:$F$91,6,),0)</f>
        <v>0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2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5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6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3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4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ref="U5:U34" si="7">IF(T9&gt;0,(T9*(V9/100)),0)</f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2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5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6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3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4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7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2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1.46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6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3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4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7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2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5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6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3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4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7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2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6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3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4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7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2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5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6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3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7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2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5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6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3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7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2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5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6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3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7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2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5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6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3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7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2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5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6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3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7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2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5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6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3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7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2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5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6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3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7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2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5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6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3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7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2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5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6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3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7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2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5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6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3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7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2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5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6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3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7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2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5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6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3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7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2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5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6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3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7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2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5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6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3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7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2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5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6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3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7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2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5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6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3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7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2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5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6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3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7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2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5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6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3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7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2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5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6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3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7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2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5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6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3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7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2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5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6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3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7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2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5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6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3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0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0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0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</v>
      </c>
      <c r="N36" s="21"/>
      <c r="O36" s="22">
        <f>ROUND(SUM(O5:O34),2)</f>
        <v>0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0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0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</v>
      </c>
      <c r="T36" s="21"/>
      <c r="U36" s="22">
        <f>ROUND(SUM(U5:U34),2)</f>
        <v>0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0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0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e">
        <f>VLOOKUP('Entradas Rebanho'!B33,'Lista Suspensa'!AH:AI,2,FALSE)</f>
        <v>#N/A</v>
      </c>
      <c r="AV4" s="165" t="e">
        <f>VLOOKUP('Entradas Rebanho'!C33,'Lista Suspensa'!AH:AI,2,FALSE)</f>
        <v>#N/A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e">
        <f>VLOOKUP('Entradas Rebanho'!B34,'Lista Suspensa'!AH:AI,2,FALSE)</f>
        <v>#N/A</v>
      </c>
      <c r="AV5" s="161" t="e">
        <f>VLOOKUP('Entradas Rebanho'!C34,'Lista Suspensa'!AH:AI,2,FALSE)</f>
        <v>#N/A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e">
        <f>VLOOKUP('Entradas Rebanho'!B35,'Lista Suspensa'!AH:AI,2,FALSE)</f>
        <v>#N/A</v>
      </c>
      <c r="AV6" s="165" t="e">
        <f>VLOOKUP('Entradas Rebanho'!C35,'Lista Suspensa'!AH:AI,2,FALSE)</f>
        <v>#N/A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2024-11-07T13:02:52Z</dcterms:modified>
</cp:coreProperties>
</file>