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tradas_Informações gerais" sheetId="1" r:id="rId4"/>
    <sheet state="visible" name="Entradas_Alimentação" sheetId="2" r:id="rId5"/>
    <sheet state="visible" name="Manual de preenchimento_1" sheetId="3" r:id="rId6"/>
    <sheet state="hidden" name="Entradas_Frigorífico" sheetId="4" r:id="rId7"/>
    <sheet state="hidden" name=" Manual de preenchimento_2" sheetId="5" r:id="rId8"/>
    <sheet state="hidden" name="Lista Suspensa" sheetId="6" r:id="rId9"/>
  </sheets>
  <externalReferences>
    <externalReference r:id="rId10"/>
  </externalReferences>
  <definedNames>
    <definedName name="AC">'Lista Suspensa'!$AZ$2:$AZ$6</definedName>
    <definedName name="MT">'Lista Suspensa'!$BJ$2:$BJ$27</definedName>
    <definedName name="RR">'Lista Suspensa'!$BV$2:$BV$12</definedName>
    <definedName name="RS">'Lista Suspensa'!$BT$2:$BT$47</definedName>
    <definedName name="TO">'Lista Suspensa'!$BZ$2:$BZ$15</definedName>
    <definedName name="SP">'Lista Suspensa'!$BX$2:$BX$67</definedName>
    <definedName name="CE">'Lista Suspensa'!$BE$2:$BE$40</definedName>
    <definedName name="SE">'Lista Suspensa'!$BY$2:$BY$26</definedName>
    <definedName name="PE">'Lista Suspensa'!$BP$2:$BP$30</definedName>
    <definedName name="AM">'Lista Suspensa'!$BC$2:$BC$15</definedName>
    <definedName name="DF">'Lista Suspensa'!$BF$2:$BF$3</definedName>
    <definedName name="SC">'Lista Suspensa'!$BW$2:$BW$58</definedName>
    <definedName name="PR">'Lista Suspensa'!$BO$2:$BO$54</definedName>
    <definedName name="PI">'Lista Suspensa'!$BQ$2:$BQ$23</definedName>
    <definedName name="AP">'Lista Suspensa'!$BB$2:$BB$13</definedName>
    <definedName name="MA">'Lista Suspensa'!$BI$2:$BI$26</definedName>
    <definedName name="MG">'Lista Suspensa'!$BL$2:$BL$72</definedName>
    <definedName name="RO">'Lista Suspensa'!$BU$2:$BU$20</definedName>
    <definedName name="RN">'Lista Suspensa'!$BS$2:$BS$47</definedName>
    <definedName name="RJ">'Lista Suspensa'!$BR$2:$BR$22</definedName>
    <definedName name="AL">'Lista Suspensa'!$BA$2:$BA$14</definedName>
    <definedName name="MS">'Lista Suspensa'!$BK$2:$BK$35</definedName>
    <definedName name="PB">'Lista Suspensa'!$BN$2:$BN$31</definedName>
    <definedName name="GO">'Lista Suspensa'!$BH$2:$BH$25</definedName>
    <definedName name="PA">'Lista Suspensa'!$BM$2:$BM$29</definedName>
    <definedName name="BA">'Lista Suspensa'!$BD$2:$BD$36</definedName>
    <definedName name="ES">'Lista Suspensa'!$BG$2:$BG$14</definedName>
  </definedNames>
  <calcPr/>
  <extLst>
    <ext uri="GoogleSheetsCustomDataVersion2">
      <go:sheetsCustomData xmlns:go="http://customooxmlschemas.google.com/" r:id="rId11" roundtripDataChecksum="o+ant/xSJxtQgkOj6EmS4Z9Q7nFsHak65QFWSr+Iytk="/>
    </ext>
  </extLst>
</workbook>
</file>

<file path=xl/sharedStrings.xml><?xml version="1.0" encoding="utf-8"?>
<sst xmlns="http://schemas.openxmlformats.org/spreadsheetml/2006/main" count="1921" uniqueCount="1237">
  <si>
    <t xml:space="preserve">                             </t>
  </si>
  <si>
    <r>
      <rPr>
        <rFont val="Calibri"/>
        <b/>
        <color rgb="FFFFFFFF"/>
        <sz val="36.0"/>
      </rPr>
      <t xml:space="preserve">PLANILHA BAIXO CARBONO CORTE                                                                                                                               </t>
    </r>
    <r>
      <rPr>
        <rFont val="Calibri"/>
        <b val="0"/>
        <color rgb="FFFFFFFF"/>
        <sz val="36.0"/>
      </rPr>
      <t>DADOS REBANHO</t>
    </r>
  </si>
  <si>
    <t>Versão 1.4.</t>
  </si>
  <si>
    <t>DESCRIÇÃO</t>
  </si>
  <si>
    <t>Nome da propriedade</t>
  </si>
  <si>
    <t xml:space="preserve">COT93 - Campo grande </t>
  </si>
  <si>
    <t>Estado</t>
  </si>
  <si>
    <t>MS</t>
  </si>
  <si>
    <t>Município</t>
  </si>
  <si>
    <t xml:space="preserve">Campo Grande </t>
  </si>
  <si>
    <t xml:space="preserve">Bioma </t>
  </si>
  <si>
    <t>Cerrado</t>
  </si>
  <si>
    <t>Sistema de produção (principal)</t>
  </si>
  <si>
    <t>A pasto</t>
  </si>
  <si>
    <t>Início da simulação (dd/mm/aaaa)</t>
  </si>
  <si>
    <t>Fim da simulação (dd/mm/aaaa)</t>
  </si>
  <si>
    <t>Área (própria + arrendada em hectare)</t>
  </si>
  <si>
    <t>Área pasto (própria + arrendada em hectare)</t>
  </si>
  <si>
    <t>Área produção de alimentos (própria + arrendada em hectare)</t>
  </si>
  <si>
    <t>Área de reserva legal + APP (hectare)</t>
  </si>
  <si>
    <t>Taxa média de lotação (UA/ha)</t>
  </si>
  <si>
    <t>Há venda de animais?</t>
  </si>
  <si>
    <t>Sim</t>
  </si>
  <si>
    <t>Há compra de animais?</t>
  </si>
  <si>
    <t>Raça predominante</t>
  </si>
  <si>
    <t>Nelore</t>
  </si>
  <si>
    <t>DETALHAMENTO POR CATEGORIAS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</si>
  <si>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</si>
  <si>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</si>
  <si>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</si>
  <si>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</si>
  <si>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</si>
  <si>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Rendimento de carcaça (%)</t>
  </si>
  <si>
    <t>Produção de leite (kg/animal/dia)</t>
  </si>
  <si>
    <t>Período médio em lactação                              (dias)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</si>
  <si>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</si>
  <si>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</si>
  <si>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</si>
  <si>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</si>
  <si>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</si>
  <si>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</si>
  <si>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</si>
  <si>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</si>
  <si>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</si>
  <si>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</si>
  <si>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</si>
  <si>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</si>
  <si>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</si>
  <si>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</si>
  <si>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</si>
  <si>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</si>
  <si>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POR CATEGORIAS</t>
  </si>
  <si>
    <t>Sistema de produção (detalhamento)</t>
  </si>
  <si>
    <t>Situação alimentar</t>
  </si>
  <si>
    <t>Tipo de dieta</t>
  </si>
  <si>
    <t>Uso de aditivos</t>
  </si>
  <si>
    <t>Pasto</t>
  </si>
  <si>
    <t xml:space="preserve">&gt; 75% de forragem </t>
  </si>
  <si>
    <t>Não</t>
  </si>
  <si>
    <t>MANEJO DE DEJETOS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</si>
  <si>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</si>
  <si>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</si>
  <si>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</si>
  <si>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</si>
  <si>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</si>
  <si>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</si>
  <si>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</si>
  <si>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PRODUTOS DA PROPRIEDADE</t>
  </si>
  <si>
    <t xml:space="preserve">Quantidade </t>
  </si>
  <si>
    <t>Conferência carcaça (kg)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</si>
  <si>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</si>
  <si>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</si>
  <si>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</si>
  <si>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</si>
  <si>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</si>
  <si>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</si>
  <si>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</si>
  <si>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MUDANÇA DE USO DA TERRA</t>
  </si>
  <si>
    <t xml:space="preserve">Descrição da área                                                                                       </t>
  </si>
  <si>
    <t>Área (hectares)</t>
  </si>
  <si>
    <t>Situação da área 20 anos atrás</t>
  </si>
  <si>
    <t>Situação da área atual</t>
  </si>
  <si>
    <t>Área pasto</t>
  </si>
  <si>
    <t>Pastagem, cultivada, não degradada, médio aporte de matéria orgânica</t>
  </si>
  <si>
    <t>Área produção alimentos</t>
  </si>
  <si>
    <t>PLANTIO DE ÁRVORES</t>
  </si>
  <si>
    <t>Espécie</t>
  </si>
  <si>
    <t>Densidade (árvores/hectares)</t>
  </si>
  <si>
    <t>Total de árvores</t>
  </si>
  <si>
    <t>ENERGIA</t>
  </si>
  <si>
    <t xml:space="preserve">Descrição                                  </t>
  </si>
  <si>
    <t>Consumo anual</t>
  </si>
  <si>
    <t>Energia (kW)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</si>
  <si>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</si>
  <si>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</si>
  <si>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</si>
  <si>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</si>
  <si>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</si>
  <si>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</si>
  <si>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</si>
  <si>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</si>
  <si>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</si>
  <si>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</si>
  <si>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</si>
  <si>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Cavaco de madeira (kg)</t>
  </si>
  <si>
    <t>Óleo diesel (litros)</t>
  </si>
  <si>
    <t>Outras fontes de energia e/ou combustível</t>
  </si>
  <si>
    <t>TRANSPORTE E COMBUSTÍVEIS</t>
  </si>
  <si>
    <t>Transporte de alimentos</t>
  </si>
  <si>
    <t>Detalhamento</t>
  </si>
  <si>
    <t>Há compra de alimentos?</t>
  </si>
  <si>
    <t>Concentrados transportados até a propriedade (kg)</t>
  </si>
  <si>
    <t>Distância percorrida (km)</t>
  </si>
  <si>
    <t>Volumosos transportados até a propriedade (kg)</t>
  </si>
  <si>
    <t xml:space="preserve">Transporte de animais                       </t>
  </si>
  <si>
    <t>Animais comprados (kg)</t>
  </si>
  <si>
    <t>Há transporte de animais para outra propriedade?</t>
  </si>
  <si>
    <t>Animais transportados de uma propriedade a outra (kg)</t>
  </si>
  <si>
    <t>Combustível consumido no transporte de animais</t>
  </si>
  <si>
    <t xml:space="preserve">Consumo </t>
  </si>
  <si>
    <t>Diesel S10 (litros)</t>
  </si>
  <si>
    <t>Diesel S500 (litros)</t>
  </si>
  <si>
    <t>Etanol (litros)</t>
  </si>
  <si>
    <t>Gasolina convencional (litros)</t>
  </si>
  <si>
    <t>Existem dados detalhados sobre os processos que ocorrem na etapa industrial (frigoríficos)?</t>
  </si>
  <si>
    <t>Resposta</t>
  </si>
  <si>
    <r>
      <rPr>
        <rFont val="Calibri"/>
        <b/>
        <color rgb="FFFFFFFF"/>
        <sz val="36.0"/>
      </rPr>
      <t xml:space="preserve">PLANILHA BAIXO CARBONO CORTE                                                                                                                               </t>
    </r>
    <r>
      <rPr>
        <rFont val="Calibri"/>
        <b val="0"/>
        <color rgb="FFFFFFFF"/>
        <sz val="36.0"/>
      </rPr>
      <t>DADOS ALIMENTAÇÃO</t>
    </r>
  </si>
  <si>
    <t>Ingredientes</t>
  </si>
  <si>
    <t>Novilhas de 1 a 2 anos</t>
  </si>
  <si>
    <t>Novilhas &gt; 2 anos (confinadas)</t>
  </si>
  <si>
    <t xml:space="preserve">Vacas não lactantes </t>
  </si>
  <si>
    <t>Quantidade MO                     (kg MO)</t>
  </si>
  <si>
    <t>Quantidade MS              (kg MS)</t>
  </si>
  <si>
    <t>%MS</t>
  </si>
  <si>
    <t>%PB</t>
  </si>
  <si>
    <t>%DIG</t>
  </si>
  <si>
    <r>
      <rPr>
        <rFont val="Calibri"/>
        <b/>
        <color theme="1"/>
        <sz val="11.0"/>
      </rPr>
      <t>kg 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 xml:space="preserve"> eq/un</t>
    </r>
  </si>
  <si>
    <t>Quantidade MO               (kg MO)</t>
  </si>
  <si>
    <t>Quantidade MS                     (kg MS)</t>
  </si>
  <si>
    <r>
      <rPr>
        <rFont val="Calibri"/>
        <b/>
        <color theme="1"/>
        <sz val="11.0"/>
      </rPr>
      <t>kg 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 xml:space="preserve"> eq/un</t>
    </r>
  </si>
  <si>
    <t>Quantidade MO                      (kg MO)</t>
  </si>
  <si>
    <t>Quantidade MS               (kg MS)</t>
  </si>
  <si>
    <r>
      <rPr>
        <rFont val="Calibri"/>
        <b/>
        <color theme="1"/>
        <sz val="11.0"/>
      </rPr>
      <t>kg 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 xml:space="preserve"> eq/un</t>
    </r>
  </si>
  <si>
    <t>Quantidade MO              (kg MO)</t>
  </si>
  <si>
    <t>Quantidade MS                (kg MS)</t>
  </si>
  <si>
    <r>
      <rPr>
        <rFont val="Calibri"/>
        <b/>
        <color theme="1"/>
        <sz val="11.0"/>
      </rPr>
      <t>kg 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 xml:space="preserve"> eq/un</t>
    </r>
  </si>
  <si>
    <t>Quantidade MO                (kg MO)</t>
  </si>
  <si>
    <t>Quantidade MS                  (kg MS)</t>
  </si>
  <si>
    <r>
      <rPr>
        <rFont val="Calibri"/>
        <b/>
        <color theme="1"/>
        <sz val="11.0"/>
      </rPr>
      <t>kg 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 xml:space="preserve"> eq/un</t>
    </r>
  </si>
  <si>
    <r>
      <rPr>
        <rFont val="Calibri"/>
        <b/>
        <color theme="1"/>
        <sz val="11.0"/>
      </rPr>
      <t>kg 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 xml:space="preserve"> eq/un</t>
    </r>
  </si>
  <si>
    <t>Quantidade MO             (kg MO)</t>
  </si>
  <si>
    <t>Quantidade MS             (kg MS)</t>
  </si>
  <si>
    <r>
      <rPr>
        <rFont val="Calibri"/>
        <b/>
        <color theme="1"/>
        <sz val="11.0"/>
      </rPr>
      <t>kg 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 xml:space="preserve"> eq/un</t>
    </r>
  </si>
  <si>
    <t>Quantidade de MS             (kg MS)</t>
  </si>
  <si>
    <r>
      <rPr>
        <rFont val="Calibri"/>
        <b/>
        <color theme="1"/>
        <sz val="11.0"/>
      </rPr>
      <t>kg 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 xml:space="preserve"> eq/un</t>
    </r>
  </si>
  <si>
    <t>Quantidade MS          (kg MS)</t>
  </si>
  <si>
    <r>
      <rPr>
        <rFont val="Calibri"/>
        <b/>
        <color theme="1"/>
        <sz val="11.0"/>
      </rPr>
      <t>kg 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 xml:space="preserve"> eq/un</t>
    </r>
  </si>
  <si>
    <r>
      <rPr>
        <rFont val="Calibri"/>
        <b/>
        <color theme="1"/>
        <sz val="11.0"/>
      </rPr>
      <t>kg 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 xml:space="preserve"> eq/un</t>
    </r>
  </si>
  <si>
    <t>Quantidade MS                 (kg MS)</t>
  </si>
  <si>
    <r>
      <rPr>
        <rFont val="Calibri"/>
        <b/>
        <color theme="1"/>
        <sz val="11.0"/>
      </rPr>
      <t>kg 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 xml:space="preserve"> eq/un</t>
    </r>
  </si>
  <si>
    <t>Quantidade MO                              (kg MO)</t>
  </si>
  <si>
    <r>
      <rPr>
        <rFont val="Calibri"/>
        <b/>
        <color theme="1"/>
        <sz val="11.0"/>
      </rPr>
      <t>kg 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 xml:space="preserve"> eq/un</t>
    </r>
  </si>
  <si>
    <t>Quantidade MO                        (kg MO)</t>
  </si>
  <si>
    <t>Quantidade MS                       (kg MS)</t>
  </si>
  <si>
    <r>
      <rPr>
        <rFont val="Calibri"/>
        <b/>
        <color theme="1"/>
        <sz val="11.0"/>
      </rPr>
      <t>kg 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 xml:space="preserve"> eq/un</t>
    </r>
  </si>
  <si>
    <t>Quantidade MO                 (kg MO)</t>
  </si>
  <si>
    <r>
      <rPr>
        <rFont val="Calibri"/>
        <b/>
        <color theme="1"/>
        <sz val="11.0"/>
      </rPr>
      <t>kg 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 xml:space="preserve"> eq/un</t>
    </r>
  </si>
  <si>
    <r>
      <rPr>
        <rFont val="Calibri"/>
        <b/>
        <color theme="1"/>
        <sz val="11.0"/>
      </rPr>
      <t>kg 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 xml:space="preserve"> eq/un</t>
    </r>
  </si>
  <si>
    <t>Sal mineral comum</t>
  </si>
  <si>
    <t>Ureia</t>
  </si>
  <si>
    <t>Pastagem Semi-intensiva Águas - Brachiaria brizantha (Marandu, Xaraés, Piatã, Paiaguás)</t>
  </si>
  <si>
    <t>Pastagem Semi-intensiva Seca - Brachiaria brizantha (Marandu, Xaraés, Piatã, Paiaguás)</t>
  </si>
  <si>
    <t>Dieta total</t>
  </si>
  <si>
    <t>DESCRIÇÃO DOS INGREDIENTES NÃO CONTEMPLADOS NA LISTA</t>
  </si>
  <si>
    <t xml:space="preserve">                      </t>
  </si>
  <si>
    <r>
      <rPr>
        <rFont val="Calibri"/>
        <b/>
        <color rgb="FFFFFFFF"/>
        <sz val="36.0"/>
      </rPr>
      <t xml:space="preserve">PLANILHA BAIXO CARBONO CORTE                                 </t>
    </r>
    <r>
      <rPr>
        <rFont val="Calibri"/>
        <b val="0"/>
        <color rgb="FFFFFFFF"/>
        <sz val="36.0"/>
      </rPr>
      <t>MANUAL PREENCHIMENTO</t>
    </r>
  </si>
  <si>
    <t>OS NÚMEROS DECIMAIS DEVEM SER PREENCHIDOS SEPARADOS POR VÍRGULA</t>
  </si>
  <si>
    <t>Nome propriedade</t>
  </si>
  <si>
    <t>Fazenda Exemplo</t>
  </si>
  <si>
    <t>Preencher nome da propriedade por extenso</t>
  </si>
  <si>
    <t>SP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</si>
  <si>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</si>
  <si>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</si>
  <si>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município correspondente</t>
  </si>
  <si>
    <t xml:space="preserve">Mata Atlântica </t>
  </si>
  <si>
    <t>Lista suspensa - Clicar no ícone que aparece no canto direito da célula e selecionar a opção de bioma correspondente</t>
  </si>
  <si>
    <t>Integração - Lavoura - Pecuária - Floresta</t>
  </si>
  <si>
    <t>Lista suspensa - Clicar no ícone que aparece no canto direito da célula e selecionar a opção de sistema de produção correspondente</t>
  </si>
  <si>
    <t>01/01/2022</t>
  </si>
  <si>
    <t>Preencher período de referência dos dados coletados em formato numérico (dia/mês/ano) - Início</t>
  </si>
  <si>
    <t>31/12/2022</t>
  </si>
  <si>
    <t>Preencher período de referência dos dados coletados em formato numérico (dia/mês/ano)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</si>
  <si>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</si>
  <si>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</si>
  <si>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</si>
  <si>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</si>
  <si>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</si>
  <si>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</si>
  <si>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</si>
  <si>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Angus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</si>
  <si>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</si>
  <si>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</si>
  <si>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</si>
  <si>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</si>
  <si>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rPr>
        <rFont val="Calibri"/>
        <b/>
        <color theme="1"/>
        <sz val="10.0"/>
      </rP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rFont val="Calibri"/>
        <b/>
        <color rgb="FFFF0000"/>
        <sz val="10.0"/>
      </rPr>
      <t>PARA VACAS E TOUROS NÃO DEVE SER PREENCHIDO.</t>
    </r>
  </si>
  <si>
    <r>
      <rPr>
        <rFont val="Calibri"/>
        <b/>
        <color theme="1"/>
        <sz val="10.0"/>
      </rP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rFont val="Calibri"/>
        <b/>
        <color rgb="FFFF0000"/>
        <sz val="10.0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</si>
  <si>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</si>
  <si>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</si>
  <si>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Semiconfinado</t>
  </si>
  <si>
    <t>Dieta contendo forragem entre 15 e 75% misturada com silagem e ou grãos; &gt; 75% de forragem de alta qualidade da dieta total</t>
  </si>
  <si>
    <t>Pastando grandes áreas</t>
  </si>
  <si>
    <t>Confinado</t>
  </si>
  <si>
    <t>Estabulado</t>
  </si>
  <si>
    <t>Confinamento (0 a 15% de forragem)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</si>
  <si>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</si>
  <si>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</si>
  <si>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</si>
  <si>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</si>
  <si>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rFont val="Calibri"/>
        <b/>
        <color rgb="FFFF0000"/>
        <sz val="10.0"/>
      </rPr>
      <t>O que significa cada opção da lista suspensa?</t>
    </r>
    <r>
      <rPr>
        <rFont val="Calibri"/>
        <b/>
        <color theme="1"/>
        <sz val="10.0"/>
      </rPr>
      <t xml:space="preserve">                                           1. A pasto:</t>
    </r>
    <r>
      <rPr>
        <rFont val="Calibri"/>
        <color theme="1"/>
        <sz val="10.0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rFont val="Calibri"/>
        <b/>
        <color theme="1"/>
        <sz val="10.0"/>
      </rPr>
      <t>2. Confinado:</t>
    </r>
    <r>
      <rPr>
        <rFont val="Calibri"/>
        <color theme="1"/>
        <sz val="10.0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rFont val="Calibri"/>
        <b/>
        <color theme="1"/>
        <sz val="10.0"/>
      </rPr>
      <t xml:space="preserve">3. Semiconfinado: </t>
    </r>
    <r>
      <rPr>
        <rFont val="Calibri"/>
        <color theme="1"/>
        <sz val="10.0"/>
      </rPr>
      <t>Nesse sistema, os animais têm acesso ao pasto durante parte do tempo, mas recebem suplementação alimentar adicional, geralmente em cochos, para complementar a dieta total.</t>
    </r>
  </si>
  <si>
    <r>
      <rPr>
        <rFont val="Calibri"/>
        <b/>
        <color rgb="FFFF0000"/>
        <sz val="10.0"/>
      </rPr>
      <t xml:space="preserve">O que significa cada opção da lista suspensa?                                            </t>
    </r>
    <r>
      <rPr>
        <rFont val="Calibri"/>
        <b/>
        <color theme="1"/>
        <sz val="10.0"/>
      </rPr>
      <t>1. Estabulado:</t>
    </r>
    <r>
      <rPr>
        <rFont val="Calibri"/>
        <color theme="1"/>
        <sz val="10.0"/>
      </rPr>
      <t xml:space="preserve"> Animais confinados em uma área pequena, resultando em pouco ou nenhum gasto de energia para adquirir alimento;</t>
    </r>
    <r>
      <rPr>
        <rFont val="Calibri"/>
        <b/>
        <color theme="1"/>
        <sz val="10.0"/>
      </rPr>
      <t xml:space="preserve">                                                                2. Pasto:</t>
    </r>
    <r>
      <rPr>
        <rFont val="Calibri"/>
        <color theme="1"/>
        <sz val="10.0"/>
      </rPr>
      <t xml:space="preserve"> Animais alocados em áreas com forragem suficiente para sua alimentação, exigindo modesto gasto de energia para adquirir alimento;                              </t>
    </r>
    <r>
      <rPr>
        <rFont val="Calibri"/>
        <b/>
        <color theme="1"/>
        <sz val="10.0"/>
      </rPr>
      <t xml:space="preserve">3. Pastando grandes áreas: </t>
    </r>
    <r>
      <rPr>
        <rFont val="Calibri"/>
        <color theme="1"/>
        <sz val="10.0"/>
      </rPr>
      <t>Animais que pastam terrenos abertos e/ou montanhosos e gastam quantidade significativa de energia para adquirir alimento.</t>
    </r>
  </si>
  <si>
    <r>
      <rPr>
        <rFont val="Calibri"/>
        <b/>
        <color rgb="FFFF0000"/>
        <sz val="10.0"/>
      </rPr>
      <t xml:space="preserve">O que significa cada opção da lista suspensa?                                                                          </t>
    </r>
    <r>
      <rPr>
        <rFont val="Calibri"/>
        <b/>
        <color theme="1"/>
        <sz val="10.0"/>
      </rPr>
      <t xml:space="preserve">1. &gt;75% forragem: </t>
    </r>
    <r>
      <rPr>
        <rFont val="Calibri"/>
        <color theme="1"/>
        <sz val="10.0"/>
      </rPr>
      <t xml:space="preserve">Dieta contendo mais de 75% de forragem da dieta total;                                                           </t>
    </r>
    <r>
      <rPr>
        <rFont val="Calibri"/>
        <b/>
        <color theme="1"/>
        <sz val="10.0"/>
      </rPr>
      <t>2. Dieta contendo forragem entre 15 e 75% misturada com silagem e ou grãos; &gt; 75% de forragem de alta qualidade da dieta total</t>
    </r>
    <r>
      <rPr>
        <rFont val="Calibri"/>
        <color theme="1"/>
        <sz val="10.0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rFont val="Calibri"/>
        <b/>
        <color theme="1"/>
        <sz val="10.0"/>
      </rPr>
      <t xml:space="preserve">3. Confinamento (0 a 15% de forragem): </t>
    </r>
    <r>
      <rPr>
        <rFont val="Calibri"/>
        <color theme="1"/>
        <sz val="10.0"/>
      </rPr>
      <t xml:space="preserve">Dietas de confinamento apresentando no máximo 15% de forragem;                    </t>
    </r>
    <r>
      <rPr>
        <rFont val="Calibri"/>
        <b/>
        <color theme="1"/>
        <sz val="10.0"/>
      </rPr>
      <t>4. Confinamento (Milho flocado à vapor - 0 a 15% de forragem):</t>
    </r>
    <r>
      <rPr>
        <rFont val="Calibri"/>
        <color theme="1"/>
        <sz val="10.0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</si>
  <si>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</si>
  <si>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Armazenamento sólido</t>
  </si>
  <si>
    <t>Espalhamento diário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</si>
  <si>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</si>
  <si>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</si>
  <si>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</si>
  <si>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</si>
  <si>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</si>
  <si>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</si>
  <si>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rPr>
        <rFont val="Calibri"/>
        <b/>
        <color theme="1"/>
        <sz val="10.0"/>
      </rPr>
      <t>1. Armazenamento sólido:</t>
    </r>
    <r>
      <rPr>
        <rFont val="Calibri"/>
        <b val="0"/>
        <color theme="1"/>
        <sz val="10.0"/>
      </rPr>
      <t xml:space="preserve"> armazenamento de dejetos em pilhas ou montes por vários meses, podendo ser misturado com aditivos ou não.      </t>
    </r>
    <r>
      <rPr>
        <rFont val="Calibri"/>
        <b/>
        <color theme="1"/>
        <sz val="10.0"/>
      </rPr>
      <t>2. Compostagem pilha estática (aração forçada): c</t>
    </r>
    <r>
      <rPr>
        <rFont val="Calibri"/>
        <b val="0"/>
        <color theme="1"/>
        <sz val="10.0"/>
      </rPr>
      <t>ompostagem em pilhas com aeração forçada, sem mistura e sem contenção de escoamento superficial.</t>
    </r>
  </si>
  <si>
    <r>
      <rPr>
        <rFont val="Calibri"/>
        <b/>
        <color theme="1"/>
        <sz val="10.0"/>
      </rPr>
      <t xml:space="preserve">3. Biodigestor (alta tecnologia): </t>
    </r>
    <r>
      <rPr>
        <rFont val="Calibri"/>
        <b val="0"/>
        <color theme="1"/>
        <sz val="10.0"/>
      </rPr>
      <t>biodigestor apresentando baixa taxa de vazamento, armazenamento hermético de alta qualidade, melhor tecnologia industrial.</t>
    </r>
    <r>
      <rPr>
        <rFont val="Calibri"/>
        <b/>
        <color theme="1"/>
        <sz val="10.0"/>
      </rPr>
      <t xml:space="preserve">                                                                 4. Biodigestor (convencional): </t>
    </r>
    <r>
      <rPr>
        <rFont val="Calibri"/>
        <b val="0"/>
        <color theme="1"/>
        <sz val="10.0"/>
      </rPr>
      <t xml:space="preserve">biodigestor apresentando baixa taxa de vazamento, armazenamento hermético de baixa qualidade, alta tecnologia industrial.      </t>
    </r>
  </si>
  <si>
    <r>
      <rPr>
        <rFont val="Calibri"/>
        <b/>
        <color theme="1"/>
        <sz val="10.0"/>
      </rPr>
      <t xml:space="preserve">5. Espalhamento diário: </t>
    </r>
    <r>
      <rPr>
        <rFont val="Calibri"/>
        <b val="0"/>
        <color theme="1"/>
        <sz val="10.0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rFont val="Calibri"/>
        <b/>
        <color theme="1"/>
        <sz val="10.0"/>
      </rPr>
      <t>6.</t>
    </r>
    <r>
      <rPr>
        <rFont val="Calibri"/>
        <b val="0"/>
        <color theme="1"/>
        <sz val="10.0"/>
      </rPr>
      <t xml:space="preserve"> </t>
    </r>
    <r>
      <rPr>
        <rFont val="Calibri"/>
        <b/>
        <color theme="1"/>
        <sz val="10.0"/>
      </rPr>
      <t>Lagoa anaeróbica descoberta:</t>
    </r>
    <r>
      <rPr>
        <rFont val="Calibri"/>
        <b val="0"/>
        <color theme="1"/>
        <sz val="10.0"/>
      </rPr>
      <t xml:space="preserve"> lagoa para armazenamento de dejetos líquidos sem aeração.</t>
    </r>
  </si>
  <si>
    <r>
      <rPr>
        <rFont val="Calibri"/>
        <b/>
        <color theme="1"/>
        <sz val="10.0"/>
      </rPr>
      <t xml:space="preserve">7. Lote seco:  </t>
    </r>
    <r>
      <rPr>
        <rFont val="Calibri"/>
        <b val="0"/>
        <color theme="1"/>
        <sz val="10.0"/>
      </rPr>
      <t xml:space="preserve">área de confinamento aberta pavimentada ou não, sem cobertura vegetal. </t>
    </r>
    <r>
      <rPr>
        <rFont val="Calibri"/>
        <b/>
        <color theme="1"/>
        <sz val="10.0"/>
      </rPr>
      <t xml:space="preserve">                                    8. Pastagem/área de pastoreio/piquete: </t>
    </r>
    <r>
      <rPr>
        <rFont val="Calibri"/>
        <b val="0"/>
        <color theme="1"/>
        <sz val="10.0"/>
      </rPr>
      <t xml:space="preserve">dejetos depositados por animais em pastagens e não gerenciados. </t>
    </r>
  </si>
  <si>
    <r>
      <rPr>
        <rFont val="Calibri"/>
        <b/>
        <color theme="1"/>
        <sz val="10.0"/>
      </rPr>
      <t>9. Queimado com combustível:</t>
    </r>
    <r>
      <rPr>
        <rFont val="Calibri"/>
        <b val="0"/>
        <color theme="1"/>
        <sz val="10.0"/>
      </rPr>
      <t xml:space="preserve"> dejetos queimados como combustível.</t>
    </r>
    <r>
      <rPr>
        <rFont val="Calibri"/>
        <b/>
        <color theme="1"/>
        <sz val="10.0"/>
      </rPr>
      <t xml:space="preserve">                       10. Sistema de gerenciamento com cama apresentando mistura: </t>
    </r>
    <r>
      <rPr>
        <rFont val="Calibri"/>
        <b val="0"/>
        <color theme="1"/>
        <sz val="10.0"/>
      </rPr>
      <t>à medida que o esterco se acumula, a cama é continuamente adicionada para absorver a umidade ao longo de um ciclo de produção, possivelmente por um período de 6 a 12 meses.</t>
    </r>
  </si>
  <si>
    <r>
      <rPr>
        <rFont val="Calibri"/>
        <b/>
        <color theme="1"/>
        <sz val="10.0"/>
      </rPr>
      <t xml:space="preserve">11. Tratamento aeróbico: </t>
    </r>
    <r>
      <rPr>
        <rFont val="Calibri"/>
        <b val="0"/>
        <color theme="1"/>
        <sz val="10.0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</si>
  <si>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</si>
  <si>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</si>
  <si>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</si>
  <si>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</si>
  <si>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</si>
  <si>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</si>
  <si>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</si>
  <si>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Caso a carcaça calculada (com base no peso médio e número de animais) seja menor que o valor preenchido (coluna B), as células ficarão vermelhas e o valor preenchido deve ser revisado.</t>
  </si>
  <si>
    <t xml:space="preserve">Descrição da área                                                                    </t>
  </si>
  <si>
    <t>Vegetação natural</t>
  </si>
  <si>
    <t>Pastagem, cultivada, melhorada, médio aporte de matéria orgânica</t>
  </si>
  <si>
    <t>Lavoura, temporária, genérica, plantio direto, médio aporte de matéria orgânica</t>
  </si>
  <si>
    <t>Preenchimento automático.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</si>
  <si>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</si>
  <si>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</si>
  <si>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Corymbia citriodora (Eucalipto citriodora)</t>
  </si>
  <si>
    <t>Eucalyptus urograndis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</si>
  <si>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</si>
  <si>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</si>
  <si>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</si>
  <si>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</si>
  <si>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Preencher o consumo, em quilowatts, da propriedade no período que está sendo informado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</si>
  <si>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</si>
  <si>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</si>
  <si>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propriedade</t>
  </si>
  <si>
    <t>Preencher a quantidade consumida, em quilogramas e/ou litros, de demais fontes de energia que não foram contempladas acima</t>
  </si>
  <si>
    <t>Lista suspensa - Clicar no ícone que aparece no canto direito da célula e selecionar a opção correspondente</t>
  </si>
  <si>
    <t>Preencher a quantidade transportada de concentrado do ponto de origem à propriedade, em quilogramas, média do período correspondente</t>
  </si>
  <si>
    <t>Preencher a distância percorrida do ponto de origem à propriedade, em quilômetros,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</si>
  <si>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</si>
  <si>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</si>
  <si>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</si>
  <si>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</si>
  <si>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DADOS ALIMENTAÇÃO</t>
  </si>
  <si>
    <t>PRODUÇÃO E AQUISIÇÃO DE ALIMENTOS</t>
  </si>
  <si>
    <t>Categoria Animal</t>
  </si>
  <si>
    <t>Período</t>
  </si>
  <si>
    <t>Mês</t>
  </si>
  <si>
    <r>
      <rPr>
        <rFont val="Calibri"/>
        <b/>
        <color theme="1"/>
        <sz val="11.0"/>
      </rPr>
      <t xml:space="preserve">Quantidade MO (kg MO) </t>
    </r>
    <r>
      <rPr>
        <rFont val="Calibri"/>
        <b/>
        <color rgb="FFFF0000"/>
        <sz val="11.0"/>
      </rPr>
      <t>(Quantidade de matéria original)</t>
    </r>
  </si>
  <si>
    <r>
      <rPr>
        <rFont val="Calibri"/>
        <b/>
        <color theme="1"/>
        <sz val="11.0"/>
      </rPr>
      <t>Quantidade MS (kg MS)</t>
    </r>
    <r>
      <rPr>
        <rFont val="Calibri"/>
        <b/>
        <color rgb="FFFF0000"/>
        <sz val="11.0"/>
      </rPr>
      <t xml:space="preserve">                               (Quantidade de matéria seca)</t>
    </r>
  </si>
  <si>
    <r>
      <rPr>
        <rFont val="Calibri"/>
        <b/>
        <color theme="1"/>
        <sz val="11.0"/>
      </rPr>
      <t xml:space="preserve">%MS                                                           </t>
    </r>
    <r>
      <rPr>
        <rFont val="Calibri"/>
        <b/>
        <color rgb="FFFF0000"/>
        <sz val="11.0"/>
      </rPr>
      <t>(Matéria seca)</t>
    </r>
  </si>
  <si>
    <r>
      <rPr>
        <rFont val="Calibri"/>
        <b/>
        <color theme="1"/>
        <sz val="11.0"/>
      </rPr>
      <t xml:space="preserve">%PB                                                                    </t>
    </r>
    <r>
      <rPr>
        <rFont val="Calibri"/>
        <b/>
        <color rgb="FFFF0000"/>
        <sz val="11.0"/>
      </rPr>
      <t>(Proteína bruta)</t>
    </r>
  </si>
  <si>
    <r>
      <rPr>
        <rFont val="Calibri"/>
        <b/>
        <color theme="1"/>
        <sz val="11.0"/>
      </rPr>
      <t xml:space="preserve">%DIG                                </t>
    </r>
    <r>
      <rPr>
        <rFont val="Calibri"/>
        <b/>
        <color rgb="FFFF0000"/>
        <sz val="11.0"/>
      </rPr>
      <t>(Digestibilidade)</t>
    </r>
  </si>
  <si>
    <r>
      <rPr>
        <rFont val="Calibri"/>
        <b/>
        <color theme="1"/>
        <sz val="11.0"/>
      </rPr>
      <t>kg 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 xml:space="preserve"> eq/un</t>
    </r>
    <r>
      <rPr>
        <rFont val="Calibri"/>
        <b/>
        <color rgb="FFFF0000"/>
        <sz val="11.0"/>
      </rPr>
      <t xml:space="preserve">                   (Pegada de carbono do alimento)</t>
    </r>
  </si>
  <si>
    <t>Quantidade MO (kg MO)</t>
  </si>
  <si>
    <t>Quantidade MS (kg MS)</t>
  </si>
  <si>
    <r>
      <rPr>
        <rFont val="Calibri"/>
        <b/>
        <color theme="1"/>
        <sz val="11.0"/>
      </rPr>
      <t>kg 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 xml:space="preserve"> eq/un</t>
    </r>
  </si>
  <si>
    <t>Milho moído fino (fubá)</t>
  </si>
  <si>
    <t>Farelo de soja</t>
  </si>
  <si>
    <t>Silagem de milho</t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</si>
  <si>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</si>
  <si>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</si>
  <si>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rPr>
        <rFont val="Calibri"/>
        <b/>
        <color theme="1"/>
        <sz val="10.0"/>
      </rPr>
      <t>2) Para cada categoria animal preencher a quantidade dos ingredientes que fazem parte da dieta da respectiva categoria.</t>
    </r>
    <r>
      <rPr>
        <rFont val="Calibri"/>
        <b/>
        <color rgb="FFFF0000"/>
        <sz val="10.0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</si>
  <si>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</si>
  <si>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</si>
  <si>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</si>
  <si>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</si>
  <si>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</si>
  <si>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r>
      <rPr>
        <rFont val="Calibri"/>
        <b/>
        <color rgb="FFFFFFFF"/>
        <sz val="36.0"/>
      </rP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Calibri"/>
        <b val="0"/>
        <color rgb="FFFFFFFF"/>
        <sz val="36.0"/>
      </rPr>
      <t>DADOS FRIGORÍFICO</t>
    </r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</si>
  <si>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</si>
  <si>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</si>
  <si>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</si>
  <si>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</si>
  <si>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</si>
  <si>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</si>
  <si>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</si>
  <si>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</si>
  <si>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Há produção de produtos secundários?</t>
  </si>
  <si>
    <t>Definição dos coprodutos</t>
  </si>
  <si>
    <t>PRODUTOS</t>
  </si>
  <si>
    <t>Descrição de produtos</t>
  </si>
  <si>
    <t>Quantidade (kg/ano)</t>
  </si>
  <si>
    <t>Valor econômico (média ano R$)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</si>
  <si>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</si>
  <si>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</si>
  <si>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</si>
  <si>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</si>
  <si>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</si>
  <si>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</si>
  <si>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</si>
  <si>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</si>
  <si>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</si>
  <si>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</si>
  <si>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Gordura</t>
  </si>
  <si>
    <t>Sangue - Farinha de sangue</t>
  </si>
  <si>
    <t xml:space="preserve">Cálculo biliar </t>
  </si>
  <si>
    <t>Bile concentrada</t>
  </si>
  <si>
    <t>Cascos e chifres</t>
  </si>
  <si>
    <t>Outros</t>
  </si>
  <si>
    <t xml:space="preserve">Energia </t>
  </si>
  <si>
    <t>Quantidade no ano</t>
  </si>
  <si>
    <t>Gás liquefeito de petróleo (kg)</t>
  </si>
  <si>
    <t>Óleo combustível de baixo ponto de fluidez (BPF) (litros)</t>
  </si>
  <si>
    <t>TRANSPORTE</t>
  </si>
  <si>
    <t>Detalhamento transporte</t>
  </si>
  <si>
    <t>Média no ano</t>
  </si>
  <si>
    <t>Quantidade transportada animal vivo (propriedade -- frigorífico) (kg)</t>
  </si>
  <si>
    <t xml:space="preserve">Combustível </t>
  </si>
  <si>
    <t>TRATAMENTO EFLUENTES LÍQUIDOS</t>
  </si>
  <si>
    <t>Emissões totais efluentes líquidos</t>
  </si>
  <si>
    <t xml:space="preserve">Quantidade                                                 </t>
  </si>
  <si>
    <t>Emissão de CO2 (kg/ano)</t>
  </si>
  <si>
    <t>Emissão de CH4 (kg/ano)</t>
  </si>
  <si>
    <t>Emissão de N2O (kg/ano)</t>
  </si>
  <si>
    <t>O efluente líquido é tratado?</t>
  </si>
  <si>
    <t>O efluente líquido tratato é lançado no ambiente?</t>
  </si>
  <si>
    <t>Produção industrial do setor (ton/ano)</t>
  </si>
  <si>
    <r>
      <rPr>
        <rFont val="Calibri"/>
        <b/>
        <color theme="1"/>
        <sz val="10.0"/>
      </rPr>
      <t>Volume de água residual gerada (m</t>
    </r>
    <r>
      <rPr>
        <rFont val="Calibri"/>
        <b/>
        <color theme="1"/>
        <sz val="10.0"/>
        <vertAlign val="superscript"/>
      </rPr>
      <t>3</t>
    </r>
    <r>
      <rPr>
        <rFont val="Calibri"/>
        <b/>
        <color theme="1"/>
        <sz val="10.0"/>
      </rPr>
      <t>/ton produto)</t>
    </r>
  </si>
  <si>
    <r>
      <rPr>
        <rFont val="Calibri"/>
        <b/>
        <color theme="1"/>
        <sz val="10.0"/>
      </rPr>
      <t>Demanda química de óxigênio da água residual (kg DQO/m</t>
    </r>
    <r>
      <rPr>
        <rFont val="Calibri"/>
        <b/>
        <color theme="1"/>
        <sz val="10.0"/>
        <vertAlign val="superscript"/>
      </rPr>
      <t>3</t>
    </r>
    <r>
      <rPr>
        <rFont val="Calibri"/>
        <b/>
        <color theme="1"/>
        <sz val="10.0"/>
      </rPr>
      <t>)</t>
    </r>
  </si>
  <si>
    <t>Componente orgânico da água residual removido com o lodo (kg DQO/ano)</t>
  </si>
  <si>
    <t>Quantidade de CH4 recuperada ou queimada (kg CH4/ano)</t>
  </si>
  <si>
    <r>
      <rPr>
        <rFont val="Calibri"/>
        <b/>
        <color theme="1"/>
        <sz val="10.0"/>
      </rPr>
      <t>Quantidade de N total em águas residuais não tratadas (kg N/m</t>
    </r>
    <r>
      <rPr>
        <rFont val="Calibri"/>
        <b/>
        <color theme="1"/>
        <sz val="10.0"/>
        <vertAlign val="superscript"/>
      </rPr>
      <t>3</t>
    </r>
    <r>
      <rPr>
        <rFont val="Calibri"/>
        <b/>
        <color theme="1"/>
        <sz val="10.0"/>
      </rPr>
      <t>)</t>
    </r>
  </si>
  <si>
    <t xml:space="preserve">Efluentes líquidos </t>
  </si>
  <si>
    <t>Tratamento 1</t>
  </si>
  <si>
    <t>Tratamento 2</t>
  </si>
  <si>
    <t>Tratamento 3</t>
  </si>
  <si>
    <t>Nível de tratamento</t>
  </si>
  <si>
    <t xml:space="preserve">% de utilização </t>
  </si>
  <si>
    <t>Tipo de tratamento biológico</t>
  </si>
  <si>
    <t>% de utilização (tratamento biológico)</t>
  </si>
  <si>
    <t>TRATAMENTO RESÍDUOS SÓLIDOS</t>
  </si>
  <si>
    <t>Emissões totais resíduos sólidos</t>
  </si>
  <si>
    <t xml:space="preserve">Quantidade                                    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</si>
  <si>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</si>
  <si>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</si>
  <si>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</si>
  <si>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</si>
  <si>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</si>
  <si>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</si>
  <si>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</si>
  <si>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</si>
  <si>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</si>
  <si>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rPr>
        <rFont val="Calibri"/>
        <b/>
        <color theme="1"/>
        <sz val="10.0"/>
      </rPr>
      <t>Quantidade de CH</t>
    </r>
    <r>
      <rPr>
        <rFont val="Calibri"/>
        <b/>
        <color theme="1"/>
        <sz val="10.0"/>
        <vertAlign val="subscript"/>
      </rPr>
      <t>4</t>
    </r>
    <r>
      <rPr>
        <rFont val="Calibri"/>
        <b/>
        <color theme="1"/>
        <sz val="10.0"/>
      </rPr>
      <t xml:space="preserve"> recuperada ou queimada (ton CH</t>
    </r>
    <r>
      <rPr>
        <rFont val="Calibri"/>
        <b/>
        <color theme="1"/>
        <sz val="10.0"/>
        <vertAlign val="subscript"/>
      </rPr>
      <t>4</t>
    </r>
    <r>
      <rPr>
        <rFont val="Calibri"/>
        <b/>
        <color theme="1"/>
        <sz val="10.0"/>
      </rPr>
      <t>)</t>
    </r>
  </si>
  <si>
    <t>-</t>
  </si>
  <si>
    <t>Detalhamento deposição de resíduos sólidos</t>
  </si>
  <si>
    <t>Massa de resíduos depositada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</si>
  <si>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</si>
  <si>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</si>
  <si>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</si>
  <si>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</si>
  <si>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</si>
  <si>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</si>
  <si>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</si>
  <si>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Destino deposição</t>
  </si>
  <si>
    <t>Existem dados detalhados sobre os processos que ocorrem nas propriedades?</t>
  </si>
  <si>
    <r>
      <rPr>
        <rFont val="Calibri"/>
        <b/>
        <color rgb="FFFFFFFF"/>
        <sz val="36.0"/>
      </rP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Calibri"/>
        <b val="0"/>
        <color rgb="FFFFFFFF"/>
        <sz val="36.0"/>
      </rPr>
      <t>DADOS FRIGORÍFICO</t>
    </r>
  </si>
  <si>
    <t>Unidade teste</t>
  </si>
  <si>
    <t>Preencher nome da unidade frigorífica por extenso</t>
  </si>
  <si>
    <t>São Carlos (SP)</t>
  </si>
  <si>
    <t>Rua teste, n345</t>
  </si>
  <si>
    <t>Preencher o endereço por extenso (Rua/Avenida; número; bairro.)</t>
  </si>
  <si>
    <t>Sophia</t>
  </si>
  <si>
    <t>Preencher o nome de quem será o ponto focal (referência principal de contato)</t>
  </si>
  <si>
    <t>(43) 999123456</t>
  </si>
  <si>
    <t>Preencher com o número de contato do ponto focal</t>
  </si>
  <si>
    <t>Preencher ano de referência dos dados coletados em formato numérico (dia/mês/ano) - Início</t>
  </si>
  <si>
    <t>Preencher ano de referência dos dados coletados em formato numérico (dia/mês/ano) - Fim</t>
  </si>
  <si>
    <t>1 kg carcaça ponta de agulha</t>
  </si>
  <si>
    <t>1 kg carcaça dianteiro</t>
  </si>
  <si>
    <t>1 kg carcaça traseiro</t>
  </si>
  <si>
    <t>Lista suspensa - Clicar no ícone que aparece no canto direito da célula e selecionar a opção de produtos correspondentes produzidos na unidade frigorífica</t>
  </si>
  <si>
    <t>Farinha de carne e osso</t>
  </si>
  <si>
    <t>Lista suspensa - Clicar no ícone que aparece no canto direito da célula e selecionar a opção de produtos secundários correspondentes produzidos na unidade frigorífica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</si>
  <si>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</si>
  <si>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</si>
  <si>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</si>
  <si>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</si>
  <si>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Floresta plantada</t>
  </si>
  <si>
    <t>Preencher a procedência da lenha consumida, caso houver utilização de lenha para geração de energia na unidade frigorífica</t>
  </si>
  <si>
    <t>Óleo combustível de baixo ponto de fluidez (BPF) (kg)</t>
  </si>
  <si>
    <t>Preencher a quantidade transportada de animais da propriedade à unidade frigorífica, em quilogramas, média do ano correspondente</t>
  </si>
  <si>
    <t>Distância percorrida da propriedade ao frigorífico (km)</t>
  </si>
  <si>
    <t>Preencher a distância percorrida da propriedade à unidade frigorífica, em quilômetros, média do ano correspondente</t>
  </si>
  <si>
    <t>Preencher o consumo dos combustíveis (litros) utilizados no processo, se houver</t>
  </si>
  <si>
    <t>Preencher a quantidade emitida, em quilogramas, na unidade frigorírifica no ano correspondente, caso não tenha esse dado, preencher as informações exigidas em "detalhamento" nas linhas abaixo</t>
  </si>
  <si>
    <r>
      <rPr>
        <rFont val="Calibri"/>
        <b/>
        <color rgb="FFFF0000"/>
        <sz val="10.0"/>
      </rPr>
      <t xml:space="preserve">Água residual: </t>
    </r>
    <r>
      <rPr>
        <rFont val="Calibri"/>
        <b/>
        <color theme="1"/>
        <sz val="10.0"/>
      </rPr>
      <t>refere-se a toda água usada em processos industriais que se torna poluente ou precisa de tratamento antes de ser descartada.</t>
    </r>
  </si>
  <si>
    <t>Preencher a quantidade produzida (ton) da unidade frigorífica no ano correspondente</t>
  </si>
  <si>
    <r>
      <rPr>
        <rFont val="Calibri"/>
        <b/>
        <color theme="1"/>
        <sz val="10.0"/>
      </rPr>
      <t>Volume de água residual gerada (m</t>
    </r>
    <r>
      <rPr>
        <rFont val="Calibri"/>
        <b/>
        <color theme="1"/>
        <sz val="10.0"/>
        <vertAlign val="superscript"/>
      </rPr>
      <t>3</t>
    </r>
    <r>
      <rPr>
        <rFont val="Calibri"/>
        <b/>
        <color theme="1"/>
        <sz val="10.0"/>
      </rPr>
      <t>/ton produto)</t>
    </r>
  </si>
  <si>
    <t>Preencher o volume de água residual gerada na unidade frigorífica no ano correspondente</t>
  </si>
  <si>
    <r>
      <rPr>
        <rFont val="Calibri"/>
        <b/>
        <color theme="1"/>
        <sz val="10.0"/>
      </rPr>
      <t>Demanda química de óxigênio da água residual (kg DQO/m</t>
    </r>
    <r>
      <rPr>
        <rFont val="Calibri"/>
        <b/>
        <color theme="1"/>
        <sz val="10.0"/>
        <vertAlign val="superscript"/>
      </rPr>
      <t>3</t>
    </r>
    <r>
      <rPr>
        <rFont val="Calibri"/>
        <b/>
        <color theme="1"/>
        <sz val="10.0"/>
      </rPr>
      <t>)</t>
    </r>
  </si>
  <si>
    <t>Preencher a demanda químida de oxigênio (kg DQO/m3) da água residual gerada na unidade frigorífica no ano correspondente</t>
  </si>
  <si>
    <t>Preencher o componente orgânico da água residual gerada na unidade frigorífica no ano correspondente</t>
  </si>
  <si>
    <t>Preencher a quantidade de CH4 recuperada ou queimada, em quilogramas, no ano correspondente</t>
  </si>
  <si>
    <r>
      <rPr>
        <rFont val="Calibri"/>
        <b/>
        <color theme="1"/>
        <sz val="10.0"/>
      </rPr>
      <t>Quantidade de N total em águas residuais não tratadas (kg N/m</t>
    </r>
    <r>
      <rPr>
        <rFont val="Calibri"/>
        <b/>
        <color theme="1"/>
        <sz val="10.0"/>
        <vertAlign val="superscript"/>
      </rPr>
      <t>3</t>
    </r>
    <r>
      <rPr>
        <rFont val="Calibri"/>
        <b/>
        <color theme="1"/>
        <sz val="10.0"/>
      </rPr>
      <t>)</t>
    </r>
  </si>
  <si>
    <t>Preencher a quantidade de N total em águas residuais não tratadas no ano correspondente</t>
  </si>
  <si>
    <t xml:space="preserve">Tipo de tratamento </t>
  </si>
  <si>
    <t>Primário (mecânico)</t>
  </si>
  <si>
    <t>Secundário (biológico)</t>
  </si>
  <si>
    <t>Terciário (biológico avançado)</t>
  </si>
  <si>
    <t>Lista suspensa - Clicar no ícone que aparece no canto direito da célula e selecionar a opção correspondente referente aos tipos de tratamentos utilizados na unidade produtiva</t>
  </si>
  <si>
    <r>
      <rPr>
        <rFont val="Calibri"/>
        <b/>
        <color theme="1"/>
        <sz val="10.0"/>
      </rPr>
      <t xml:space="preserve">1. Tratamento primário: </t>
    </r>
    <r>
      <rPr>
        <rFont val="Calibri"/>
        <b val="0"/>
        <color theme="1"/>
        <sz val="10.0"/>
      </rPr>
      <t>barreiras físicas removem os sólidos maiores da água residual. As partículas restantes podem então se assentar.</t>
    </r>
  </si>
  <si>
    <r>
      <rPr>
        <rFont val="Calibri"/>
        <b/>
        <color theme="1"/>
        <sz val="10.0"/>
      </rPr>
      <t xml:space="preserve">2. Tratamento secundário: </t>
    </r>
    <r>
      <rPr>
        <rFont val="Calibri"/>
        <b val="0"/>
        <color theme="1"/>
        <sz val="10.0"/>
      </rPr>
      <t xml:space="preserve">consiste em uma combinação de processos biológicos que promovem a biodegradação por microrganismos. </t>
    </r>
  </si>
  <si>
    <r>
      <rPr>
        <rFont val="Calibri"/>
        <b/>
        <color theme="1"/>
        <sz val="10.0"/>
      </rPr>
      <t xml:space="preserve">3. Tratamento terciário: </t>
    </r>
    <r>
      <rPr>
        <rFont val="Calibri"/>
        <b val="0"/>
        <color theme="1"/>
        <sz val="10.0"/>
      </rPr>
      <t>são utilizados para purificar ainda mais a água residual de patógenos, contaminantes e nutrientes restantes, como compostos de nitrogênio e fósforo.</t>
    </r>
  </si>
  <si>
    <t>Tratamento aeróbico centralizado</t>
  </si>
  <si>
    <t>Reator anaeróbico</t>
  </si>
  <si>
    <t>Lagoa anaeróbica profunda (&gt; 2 metros)</t>
  </si>
  <si>
    <t>Lista suspensa - Clicar no ícone que aparece no canto direito da célula e selecionar a opção correspondente referente aos tipos de tratamentos biológicos utilizados na unidade produtiva</t>
  </si>
  <si>
    <r>
      <rPr>
        <rFont val="Calibri"/>
        <b/>
        <color theme="1"/>
        <sz val="10.0"/>
      </rPr>
      <t xml:space="preserve">1. Tratamento aeróbico centralizado: </t>
    </r>
    <r>
      <rPr>
        <rFont val="Calibri"/>
        <b val="0"/>
        <color theme="1"/>
        <sz val="10.0"/>
      </rPr>
      <t xml:space="preserve"> processo realizado na presença de oxigênio; ocorre em uma estação de grande porte, para onde a água residual é coletada de várias fontes e tratada em um único local. </t>
    </r>
  </si>
  <si>
    <r>
      <rPr>
        <rFont val="Calibri"/>
        <b/>
        <color theme="1"/>
        <sz val="10.0"/>
      </rPr>
      <t>2. Reator anaeróbico:</t>
    </r>
    <r>
      <rPr>
        <rFont val="Calibri"/>
        <b val="0"/>
        <color theme="1"/>
        <sz val="10.0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</si>
  <si>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rPr>
        <rFont val="Calibri"/>
        <b/>
        <color theme="1"/>
        <sz val="10.0"/>
      </rPr>
      <t xml:space="preserve">3. Tratamento terciário: </t>
    </r>
    <r>
      <rPr>
        <rFont val="Calibri"/>
        <b val="0"/>
        <color theme="1"/>
        <sz val="10.0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rFont val="Calibri"/>
        <b/>
        <color theme="1"/>
        <sz val="10.0"/>
      </rPr>
      <t xml:space="preserve">4. Lagoa anaeróbica profunda (&gt; 2 metros): </t>
    </r>
    <r>
      <rPr>
        <rFont val="Calibri"/>
        <b val="0"/>
        <color theme="1"/>
        <sz val="10.0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</si>
  <si>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</si>
  <si>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t>Tratamento biológico</t>
  </si>
  <si>
    <t>Deposição de resíduos sólidos</t>
  </si>
  <si>
    <t>Lista suspensa - Clicar no ícone que aparece no canto direito da célula e selecionar a opção correspondente  aos tipos de tratamentos resúdos sólidos utilizados na unidade produtiva</t>
  </si>
  <si>
    <r>
      <rPr>
        <rFont val="Calibri"/>
        <b/>
        <color theme="1"/>
        <sz val="10.0"/>
      </rPr>
      <t xml:space="preserve">1. Incineração: </t>
    </r>
    <r>
      <rPr>
        <rFont val="Calibri"/>
        <b val="0"/>
        <color theme="1"/>
        <sz val="10.0"/>
      </rPr>
      <t>definida como a combustão de resíduos sólidos em instalações de incineração controladas, reduzindo drasticamente seu volume e peso.</t>
    </r>
  </si>
  <si>
    <r>
      <rPr>
        <rFont val="Calibri"/>
        <b/>
        <color theme="1"/>
        <sz val="10.0"/>
      </rPr>
      <t xml:space="preserve">2. Tratamento biológico: </t>
    </r>
    <r>
      <rPr>
        <rFont val="Calibri"/>
        <b val="0"/>
        <color theme="1"/>
        <sz val="10.0"/>
      </rPr>
      <t xml:space="preserve">A compostagem e biodigestores são formas de tratamento de resíduos orgânicos; A </t>
    </r>
    <r>
      <rPr>
        <rFont val="Calibri"/>
        <b/>
        <color theme="1"/>
        <sz val="10.0"/>
      </rPr>
      <t>compostagem</t>
    </r>
    <r>
      <rPr>
        <rFont val="Calibri"/>
        <b val="0"/>
        <color theme="1"/>
        <sz val="10.0"/>
      </rPr>
      <t xml:space="preserve"> é um processo aeróbico e uma grande fração do carbono orgânico degradável (COD) no material residual é convertida em dióxido de carbono; O </t>
    </r>
    <r>
      <rPr>
        <rFont val="Calibri"/>
        <b/>
        <color theme="1"/>
        <sz val="10.0"/>
      </rPr>
      <t>biodigestor</t>
    </r>
    <r>
      <rPr>
        <rFont val="Calibri"/>
        <b val="0"/>
        <color theme="1"/>
        <sz val="10.0"/>
      </rPr>
      <t xml:space="preserve"> acelera a decomposição natural da matéria orgânica sem a presença de oxigênio, mantendo a temperatura, o teor de umidade e o pH próximos aos seus valores ótimos.</t>
    </r>
  </si>
  <si>
    <r>
      <rPr>
        <rFont val="Calibri"/>
        <b/>
        <color theme="1"/>
        <sz val="10.0"/>
      </rPr>
      <t xml:space="preserve">3. Deposição de resíduos sólidos: </t>
    </r>
    <r>
      <rPr>
        <rFont val="Calibri"/>
        <b val="0"/>
        <color theme="1"/>
        <sz val="10.0"/>
      </rPr>
      <t>deposição de resíduos sólidos industriais em aterros e ou lixões.</t>
    </r>
  </si>
  <si>
    <t>Resíduo (ton/ano) - Base úmida</t>
  </si>
  <si>
    <t>Preencher a quantidade de resíduo tratada na sua base úmida, em toneladas, de acordo com cada tipo de tratamento, se houver.</t>
  </si>
  <si>
    <t>Quantidade de CH4 recuperada ou queimada (ton CH4/ano)</t>
  </si>
  <si>
    <r>
      <rPr>
        <rFont val="Calibri"/>
        <b/>
        <color theme="1"/>
        <sz val="10.0"/>
      </rPr>
      <t>Preencher a quantidade de CH</t>
    </r>
    <r>
      <rPr>
        <rFont val="Calibri"/>
        <b/>
        <color theme="1"/>
        <sz val="10.0"/>
        <vertAlign val="subscript"/>
      </rPr>
      <t>4</t>
    </r>
    <r>
      <rPr>
        <rFont val="Calibri"/>
        <b/>
        <color theme="1"/>
        <sz val="10.0"/>
      </rPr>
      <t>, em toneladas, recuperada ou queimada no ano correspondente.</t>
    </r>
  </si>
  <si>
    <t>Quantidade depositada no ano</t>
  </si>
  <si>
    <t>Quantidade acumulada no ano anterior</t>
  </si>
  <si>
    <t>Preencher a quantidade de cada resíduo, em tolenadas, na base úmida, depositada no ano que está sendo informado.</t>
  </si>
  <si>
    <t>Resíduos orgânicos (ton) - Base úmida</t>
  </si>
  <si>
    <t>Preencher a quantidade de cada resíduo, em tolenadas, na base úmida, acumulada no final do ano anterior ao que está sendo informado.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</si>
  <si>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</si>
  <si>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</si>
  <si>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</si>
  <si>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</si>
  <si>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Destinação de resíduos não categorizada</t>
  </si>
  <si>
    <t>Lista suspensa - Clicar no ícone que aparece no canto direito da célula e selecionar a opção correspondente aos tipos de locais de deposição de resíduos sólidos</t>
  </si>
  <si>
    <r>
      <rPr>
        <rFont val="Calibri"/>
        <b/>
        <color theme="1"/>
        <sz val="10.0"/>
      </rPr>
      <t xml:space="preserve">1. Anaeróbico: </t>
    </r>
    <r>
      <rPr>
        <rFont val="Calibri"/>
        <b val="0"/>
        <color theme="1"/>
        <sz val="10.0"/>
      </rPr>
      <t>Colocação controlada de resíduos (áreas específicas, controle de catadores/incêndios) e pelo menos um dos seguintes: material de cobertura; compactação mecânica; nivelamento.</t>
    </r>
    <r>
      <rPr>
        <rFont val="Calibri"/>
        <b/>
        <color theme="1"/>
        <sz val="10.0"/>
      </rPr>
      <t xml:space="preserve">                                                                                     2. Semi-aeróbico:</t>
    </r>
    <r>
      <rPr>
        <rFont val="Calibri"/>
        <b val="0"/>
        <color theme="1"/>
        <sz val="10.0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rFont val="Calibri"/>
        <b/>
        <color theme="1"/>
        <sz val="10.0"/>
      </rPr>
      <t xml:space="preserve">                       </t>
    </r>
  </si>
  <si>
    <r>
      <rPr>
        <rFont val="Calibri"/>
        <b/>
        <color theme="1"/>
        <sz val="10.0"/>
      </rPr>
      <t xml:space="preserve">3. Aeração ativa: </t>
    </r>
    <r>
      <rPr>
        <rFont val="Calibri"/>
        <b val="0"/>
        <color theme="1"/>
        <sz val="10.0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rFont val="Calibri"/>
        <b/>
        <color theme="1"/>
        <sz val="10.0"/>
      </rPr>
      <t xml:space="preserve">                                 4. Não gerenciado - profundo (&gt;5 m de resíduo): </t>
    </r>
    <r>
      <rPr>
        <rFont val="Calibri"/>
        <b val="0"/>
        <color theme="1"/>
        <sz val="10.0"/>
      </rPr>
      <t>Não atende aos critérios de gerenciamento e tem profundidade ≥5 m e/ou lençol freático alto. Inclui descarte em lagoas, rios e pântanos.</t>
    </r>
    <r>
      <rPr>
        <rFont val="Calibri"/>
        <b/>
        <color theme="1"/>
        <sz val="10.0"/>
      </rPr>
      <t xml:space="preserve"> </t>
    </r>
  </si>
  <si>
    <r>
      <rPr>
        <rFont val="Calibri"/>
        <b/>
        <color theme="1"/>
        <sz val="10.0"/>
      </rPr>
      <t xml:space="preserve">5. Não gerenciado - raso (&lt;5 m de resíduo): </t>
    </r>
    <r>
      <rPr>
        <rFont val="Calibri"/>
        <b val="0"/>
        <color theme="1"/>
        <sz val="10.0"/>
      </rPr>
      <t xml:space="preserve">Não atende aos critérios de gerenciamento e tem menos de 5 metros de profundidade.                                                                              </t>
    </r>
    <r>
      <rPr>
        <rFont val="Calibri"/>
        <b/>
        <color theme="1"/>
        <sz val="10.0"/>
      </rPr>
      <t xml:space="preserve">                               6. Destinação de resíduos não categorizada: </t>
    </r>
    <r>
      <rPr>
        <rFont val="Calibri"/>
        <b val="0"/>
        <color theme="1"/>
        <sz val="10.0"/>
      </rPr>
      <t>não quando não conseguir classificar os locais de disposição de resíduos sólidos nas categorias acima.</t>
    </r>
  </si>
  <si>
    <t>Alimentos / Nutrientes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</si>
  <si>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</si>
  <si>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</si>
  <si>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</si>
  <si>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</si>
  <si>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</si>
  <si>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Situação Alimentar</t>
  </si>
  <si>
    <t>Sistema de produção</t>
  </si>
  <si>
    <t>Bioma</t>
  </si>
  <si>
    <t>Há venda de animais para outra propriedade?</t>
  </si>
  <si>
    <t>Há compra de animais de outra propriedade?</t>
  </si>
  <si>
    <t xml:space="preserve">Manejo de dejetos </t>
  </si>
  <si>
    <t>Período Alimentos</t>
  </si>
  <si>
    <t>Matriz de transição</t>
  </si>
  <si>
    <t>Estados brasileiros</t>
  </si>
  <si>
    <t>Árvores</t>
  </si>
  <si>
    <t>Raças</t>
  </si>
  <si>
    <t>State</t>
  </si>
  <si>
    <t>Produtos</t>
  </si>
  <si>
    <t>Coprodutos</t>
  </si>
  <si>
    <t>ETE</t>
  </si>
  <si>
    <t>Tratamento biológico (resíduos)</t>
  </si>
  <si>
    <t>Tratamentos resíduos</t>
  </si>
  <si>
    <r>
      <rPr>
        <rFont val="Calibri"/>
        <b/>
        <color theme="1"/>
        <sz val="11.0"/>
      </rPr>
      <t xml:space="preserve">Baçaço de cana </t>
    </r>
    <r>
      <rPr>
        <rFont val="Calibri"/>
        <b/>
        <i/>
        <color theme="1"/>
        <sz val="11.0"/>
      </rPr>
      <t>in natura</t>
    </r>
  </si>
  <si>
    <t>Volumoso</t>
  </si>
  <si>
    <t>Amazônia</t>
  </si>
  <si>
    <t xml:space="preserve">Não </t>
  </si>
  <si>
    <t>Ano</t>
  </si>
  <si>
    <t>Cultura para ensilagem (1 safra e pousio) - Plantio convencional</t>
  </si>
  <si>
    <t>Alagoas (AL)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</si>
  <si>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</si>
  <si>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</si>
  <si>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</si>
  <si>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</si>
  <si>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</si>
  <si>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</si>
  <si>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</si>
  <si>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</si>
  <si>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</si>
  <si>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</si>
  <si>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</si>
  <si>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</si>
  <si>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</si>
  <si>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</si>
  <si>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</si>
  <si>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</si>
  <si>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</si>
  <si>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</si>
  <si>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</si>
  <si>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</si>
  <si>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</si>
  <si>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</si>
  <si>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</si>
  <si>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</si>
  <si>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</si>
  <si>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</si>
  <si>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</si>
  <si>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</si>
  <si>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Anaeróbico</t>
  </si>
  <si>
    <t>Calcário</t>
  </si>
  <si>
    <t xml:space="preserve">Mineral </t>
  </si>
  <si>
    <t>Caatinga</t>
  </si>
  <si>
    <t>Confinamento (Milho flocado à vapor - 0 a 15% de forragem)</t>
  </si>
  <si>
    <t>Biodigestor (alta tecnologia)</t>
  </si>
  <si>
    <t>Dia</t>
  </si>
  <si>
    <t>Cultura para ensilagem (1 safra e pousio) - Plantio direto</t>
  </si>
  <si>
    <t>Amapá (AP)</t>
  </si>
  <si>
    <t>Bonsmara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</si>
  <si>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</si>
  <si>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</si>
  <si>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</si>
  <si>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</si>
  <si>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</si>
  <si>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</si>
  <si>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</si>
  <si>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</si>
  <si>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</si>
  <si>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</si>
  <si>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</si>
  <si>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</si>
  <si>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</si>
  <si>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</si>
  <si>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</si>
  <si>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</si>
  <si>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</si>
  <si>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</si>
  <si>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</si>
  <si>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</si>
  <si>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</si>
  <si>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</si>
  <si>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</si>
  <si>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</si>
  <si>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</si>
  <si>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</si>
  <si>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Semi-aeróbico</t>
  </si>
  <si>
    <t>Floresta, plantada, eucalipto</t>
  </si>
  <si>
    <t>Cana de açúcar recém picada</t>
  </si>
  <si>
    <t>Integração - Lavoura - Pecuária</t>
  </si>
  <si>
    <t>Biodigestor (convencional)</t>
  </si>
  <si>
    <t>Cultura para ensilagem (2 safras) - Plantio convencional</t>
  </si>
  <si>
    <t>Amazonas (AM)</t>
  </si>
  <si>
    <t>Grevillea robusta</t>
  </si>
  <si>
    <t>Brahman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</si>
  <si>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</si>
  <si>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</si>
  <si>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</si>
  <si>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</si>
  <si>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</si>
  <si>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</si>
  <si>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</si>
  <si>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</si>
  <si>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</si>
  <si>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</si>
  <si>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</si>
  <si>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</si>
  <si>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</si>
  <si>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</si>
  <si>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</si>
  <si>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</si>
  <si>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</si>
  <si>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</si>
  <si>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</si>
  <si>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</si>
  <si>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</si>
  <si>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</si>
  <si>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</si>
  <si>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</si>
  <si>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</si>
  <si>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</si>
  <si>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</si>
  <si>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Lagoa anaeróbica rasa/lagoas facultativas (&lt; 2 metros)</t>
  </si>
  <si>
    <t>Aeração ativa</t>
  </si>
  <si>
    <t>Floresta plantada, pinus</t>
  </si>
  <si>
    <t>Caroço de algodão</t>
  </si>
  <si>
    <t>Concentrado</t>
  </si>
  <si>
    <t>Compostagem pilha estática (aeração forçada)</t>
  </si>
  <si>
    <t>Cultura para ensilagem (2 safras) - Plantio direto</t>
  </si>
  <si>
    <t>Bahia (BA)</t>
  </si>
  <si>
    <t>Brangus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</si>
  <si>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</si>
  <si>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</si>
  <si>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</si>
  <si>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</si>
  <si>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</si>
  <si>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</si>
  <si>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</si>
  <si>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</si>
  <si>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</si>
  <si>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</si>
  <si>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</si>
  <si>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</si>
  <si>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</si>
  <si>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</si>
  <si>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</si>
  <si>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</si>
  <si>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</si>
  <si>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</si>
  <si>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</si>
  <si>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</si>
  <si>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</si>
  <si>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</si>
  <si>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</si>
  <si>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</si>
  <si>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</si>
  <si>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</si>
  <si>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</si>
  <si>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Não gerenciado - profundo (&gt;5 m de resíduo)</t>
  </si>
  <si>
    <t>Floresta, plantada, outras espécies</t>
  </si>
  <si>
    <t>Casca de algodão</t>
  </si>
  <si>
    <t>Recuperação e manejo sustentável da pastagem</t>
  </si>
  <si>
    <t>Pampa</t>
  </si>
  <si>
    <t>Pastagem alta produtividade</t>
  </si>
  <si>
    <t>Ceará (CE)</t>
  </si>
  <si>
    <t>Canchim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</si>
  <si>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</si>
  <si>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</si>
  <si>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</si>
  <si>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</si>
  <si>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</si>
  <si>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</si>
  <si>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</si>
  <si>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</si>
  <si>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</si>
  <si>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</si>
  <si>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</si>
  <si>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</si>
  <si>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</si>
  <si>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</si>
  <si>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</si>
  <si>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</si>
  <si>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</si>
  <si>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</si>
  <si>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</si>
  <si>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</si>
  <si>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</si>
  <si>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</si>
  <si>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</si>
  <si>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</si>
  <si>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</si>
  <si>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Não gerenciado - raso (&lt;5 m de resíduo)</t>
  </si>
  <si>
    <t>Pastagem, cultivada, severamente degradada, médio aporte de matéria orgânica</t>
  </si>
  <si>
    <t>Casca de soja</t>
  </si>
  <si>
    <t xml:space="preserve">Pantanal </t>
  </si>
  <si>
    <t>Lagoa anaeróbica descoberta</t>
  </si>
  <si>
    <t>Pastagem degradada</t>
  </si>
  <si>
    <t>Distrito Federal (DF)</t>
  </si>
  <si>
    <t>Cangaian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</si>
  <si>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</si>
  <si>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</si>
  <si>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</si>
  <si>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</si>
  <si>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</si>
  <si>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</si>
  <si>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</si>
  <si>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</si>
  <si>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</si>
  <si>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</si>
  <si>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</si>
  <si>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</si>
  <si>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</si>
  <si>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</si>
  <si>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</si>
  <si>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</si>
  <si>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</si>
  <si>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</si>
  <si>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</si>
  <si>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</si>
  <si>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</si>
  <si>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</si>
  <si>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</si>
  <si>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</si>
  <si>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Pastagem, cultivada, pastejo de alta intensidade, médio aporte de matéria orgânica</t>
  </si>
  <si>
    <t>Cloreto de potássio</t>
  </si>
  <si>
    <t>Lote seco</t>
  </si>
  <si>
    <t>Pastagem média produtividade</t>
  </si>
  <si>
    <t>Espírito Santo (ES)</t>
  </si>
  <si>
    <t>Caracu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</si>
  <si>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</si>
  <si>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</si>
  <si>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</si>
  <si>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</si>
  <si>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</si>
  <si>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</si>
  <si>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</si>
  <si>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</si>
  <si>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</si>
  <si>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</si>
  <si>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</si>
  <si>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</si>
  <si>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</si>
  <si>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</si>
  <si>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</si>
  <si>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</si>
  <si>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Rio de Janeiro (RJ)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</si>
  <si>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</si>
  <si>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</si>
  <si>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</si>
  <si>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</si>
  <si>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</si>
  <si>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</si>
  <si>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</si>
  <si>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Pastagem, cultivada, moderadamente degradada, médio aporte de matéria orgânica</t>
  </si>
  <si>
    <t>Farelo de algodão (28% PB)</t>
  </si>
  <si>
    <t>Sistemas integrados; Rotação de culturas com plantio direto; Plantas de cobertura na entresafra</t>
  </si>
  <si>
    <t>Goiás (GO)</t>
  </si>
  <si>
    <t>Charolês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</si>
  <si>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</si>
  <si>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</si>
  <si>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</si>
  <si>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</si>
  <si>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</si>
  <si>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</si>
  <si>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</si>
  <si>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</si>
  <si>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</si>
  <si>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</si>
  <si>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</si>
  <si>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</si>
  <si>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</si>
  <si>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</si>
  <si>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</si>
  <si>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</si>
  <si>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</si>
  <si>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</si>
  <si>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</si>
  <si>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</si>
  <si>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</si>
  <si>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</si>
  <si>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</si>
  <si>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</si>
  <si>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Farelo de algodão (38% PB)</t>
  </si>
  <si>
    <t>Sistema de gerenciamento com cama apresentando mistura</t>
  </si>
  <si>
    <t>Maranhão (MA)</t>
  </si>
  <si>
    <t>Gir</t>
  </si>
  <si>
    <t>GO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</si>
  <si>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</si>
  <si>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</si>
  <si>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</si>
  <si>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</si>
  <si>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</si>
  <si>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</si>
  <si>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</si>
  <si>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</si>
  <si>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</si>
  <si>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</si>
  <si>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</si>
  <si>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</si>
  <si>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</si>
  <si>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</si>
  <si>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</si>
  <si>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</si>
  <si>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</si>
  <si>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</si>
  <si>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</si>
  <si>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</si>
  <si>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</si>
  <si>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Farelo de amendoim</t>
  </si>
  <si>
    <t xml:space="preserve">Tratamento aeróbico </t>
  </si>
  <si>
    <t>Mato Grosso (MT)</t>
  </si>
  <si>
    <t>Guzerá</t>
  </si>
  <si>
    <t>MA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</si>
  <si>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</si>
  <si>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</si>
  <si>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</si>
  <si>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</si>
  <si>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</si>
  <si>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</si>
  <si>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</si>
  <si>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</si>
  <si>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</si>
  <si>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</si>
  <si>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</si>
  <si>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</si>
  <si>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</si>
  <si>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</si>
  <si>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</si>
  <si>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</si>
  <si>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</si>
  <si>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</si>
  <si>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</si>
  <si>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</si>
  <si>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</si>
  <si>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Lavoura, temporária, genérica, plantio convencional, baixo aporte de matéria orgânica</t>
  </si>
  <si>
    <t>Farelo de arroz (integral)</t>
  </si>
  <si>
    <t>Mato Grosso do Sul (MS)</t>
  </si>
  <si>
    <t>Hereford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</si>
  <si>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</si>
  <si>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</si>
  <si>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</si>
  <si>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</si>
  <si>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</si>
  <si>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</si>
  <si>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</si>
  <si>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</si>
  <si>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</si>
  <si>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</si>
  <si>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</si>
  <si>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</si>
  <si>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</si>
  <si>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</si>
  <si>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</si>
  <si>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</si>
  <si>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</si>
  <si>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</si>
  <si>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</si>
  <si>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</si>
  <si>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</si>
  <si>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</si>
  <si>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Lavoura, temporária, genérica, plantio convencional, médio aporte de matéria orgânica</t>
  </si>
  <si>
    <t>Farelo de soja 45%</t>
  </si>
  <si>
    <t>Minas Gerais (MG)</t>
  </si>
  <si>
    <t>Indubrasil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</si>
  <si>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</si>
  <si>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</si>
  <si>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</si>
  <si>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</si>
  <si>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</si>
  <si>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</si>
  <si>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</si>
  <si>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</si>
  <si>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</si>
  <si>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</si>
  <si>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</si>
  <si>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</si>
  <si>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</si>
  <si>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</si>
  <si>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</si>
  <si>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</si>
  <si>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</si>
  <si>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</si>
  <si>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</si>
  <si>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</si>
  <si>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Lavoura, temporária, genérica, cultivo mínimo, baixo aporte de matéria orgânica</t>
  </si>
  <si>
    <t>Farelo de soja 49%</t>
  </si>
  <si>
    <t>Pará (PA)</t>
  </si>
  <si>
    <t>Limousin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</si>
  <si>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</si>
  <si>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</si>
  <si>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</si>
  <si>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</si>
  <si>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</si>
  <si>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</si>
  <si>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</si>
  <si>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</si>
  <si>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</si>
  <si>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</si>
  <si>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</si>
  <si>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</si>
  <si>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</si>
  <si>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</si>
  <si>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</si>
  <si>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</si>
  <si>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</si>
  <si>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</si>
  <si>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</si>
  <si>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</si>
  <si>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</si>
  <si>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Lavoura, temporária, genérica, cultivo mínimo, médio aporte de matéria orgânica</t>
  </si>
  <si>
    <t>Farelo de trigo</t>
  </si>
  <si>
    <t>Paraíba (PB)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</si>
  <si>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</si>
  <si>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</si>
  <si>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</si>
  <si>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</si>
  <si>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</si>
  <si>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</si>
  <si>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</si>
  <si>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</si>
  <si>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</si>
  <si>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</si>
  <si>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</si>
  <si>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</si>
  <si>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</si>
  <si>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</si>
  <si>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</si>
  <si>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</si>
  <si>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</si>
  <si>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Lavoura, temporária, genérica, cultivo mínimo, alto aporte de matéria orgânica</t>
  </si>
  <si>
    <t>Feno alfafa</t>
  </si>
  <si>
    <t>Paraná (PR)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</si>
  <si>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</si>
  <si>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</si>
  <si>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</si>
  <si>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</si>
  <si>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</si>
  <si>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</si>
  <si>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</si>
  <si>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</si>
  <si>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</si>
  <si>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</si>
  <si>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</si>
  <si>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</si>
  <si>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</si>
  <si>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</si>
  <si>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</si>
  <si>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</si>
  <si>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</si>
  <si>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Lavoura, temporária, genérica, plantio direto, baixo aporte de matéria orgânica</t>
  </si>
  <si>
    <t>Feno Tifton 85</t>
  </si>
  <si>
    <t>Pernambuco (PE)</t>
  </si>
  <si>
    <t>Punganur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</si>
  <si>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</si>
  <si>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</si>
  <si>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</si>
  <si>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</si>
  <si>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</si>
  <si>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</si>
  <si>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</si>
  <si>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</si>
  <si>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</si>
  <si>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</si>
  <si>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</si>
  <si>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</si>
  <si>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</si>
  <si>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</si>
  <si>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</si>
  <si>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</si>
  <si>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Grão úmidos de destilaria (WDGS)</t>
  </si>
  <si>
    <t>Piauí (PI)</t>
  </si>
  <si>
    <t>Senepol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</si>
  <si>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</si>
  <si>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</si>
  <si>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</si>
  <si>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</si>
  <si>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</si>
  <si>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</si>
  <si>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</si>
  <si>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</si>
  <si>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</si>
  <si>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</si>
  <si>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</si>
  <si>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</si>
  <si>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</si>
  <si>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</si>
  <si>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</si>
  <si>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</si>
  <si>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Lavoura, temporária, genérica, plantio direto, alto aporte de matéria orgânica</t>
  </si>
  <si>
    <t>Grãos secos de destilaria (DDGS)</t>
  </si>
  <si>
    <t>Simental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</si>
  <si>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</si>
  <si>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</si>
  <si>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</si>
  <si>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</si>
  <si>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</si>
  <si>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</si>
  <si>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</si>
  <si>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</si>
  <si>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</si>
  <si>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</si>
  <si>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</si>
  <si>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</si>
  <si>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</si>
  <si>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</si>
  <si>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</si>
  <si>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Lavoura, permanente, genérica, plantio convencional, baixo aporte de matéria orgânica</t>
  </si>
  <si>
    <t>Leite em pó bezerro (sucedâneo)</t>
  </si>
  <si>
    <t>Leite</t>
  </si>
  <si>
    <t>Rio Grande do Norte (RN)</t>
  </si>
  <si>
    <t>Sindi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</si>
  <si>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</si>
  <si>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</si>
  <si>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</si>
  <si>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</si>
  <si>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</si>
  <si>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</si>
  <si>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</si>
  <si>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</si>
  <si>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</si>
  <si>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</si>
  <si>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</si>
  <si>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</si>
  <si>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</si>
  <si>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Lavoura, permanente, genérica, plantio convencional, médio aporte de matéria orgânica</t>
  </si>
  <si>
    <t>Leite integral</t>
  </si>
  <si>
    <t>Rio Grande do Sul (RS)</t>
  </si>
  <si>
    <t>Tabapuã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</si>
  <si>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</si>
  <si>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</si>
  <si>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</si>
  <si>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</si>
  <si>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</si>
  <si>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</si>
  <si>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</si>
  <si>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</si>
  <si>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</si>
  <si>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</si>
  <si>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</si>
  <si>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</si>
  <si>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Lavoura, permanente, genérica, cultivo mínimo, baixo aporte de matéria orgânica</t>
  </si>
  <si>
    <t>Milho glúten (60 PB%)</t>
  </si>
  <si>
    <t>Rondônia (RO)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</si>
  <si>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</si>
  <si>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</si>
  <si>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</si>
  <si>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</si>
  <si>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</si>
  <si>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</si>
  <si>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</si>
  <si>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</si>
  <si>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</si>
  <si>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</si>
  <si>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</si>
  <si>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Lavoura, permanente, genérica, cultivo mínimo, médio aporte de matéria orgânica</t>
  </si>
  <si>
    <t>Milho moído</t>
  </si>
  <si>
    <t>Roraima (RR)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</si>
  <si>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</si>
  <si>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</si>
  <si>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</si>
  <si>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</si>
  <si>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</si>
  <si>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</si>
  <si>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</si>
  <si>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</si>
  <si>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</si>
  <si>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</si>
  <si>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Lavoura, permanente, genérica, cultivo mínimo, alto aporte de matéria orgânica</t>
  </si>
  <si>
    <t>Milho reidratado</t>
  </si>
  <si>
    <t>Santa Catarina (SC)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</si>
  <si>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</si>
  <si>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</si>
  <si>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</si>
  <si>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</si>
  <si>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</si>
  <si>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</si>
  <si>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</si>
  <si>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</si>
  <si>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Lavoura, permanente, genérica, plantio direto, baixo aporte de matéria orgânica</t>
  </si>
  <si>
    <t>Núcleo mineral</t>
  </si>
  <si>
    <t>São Paulo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</si>
  <si>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</si>
  <si>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</si>
  <si>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</si>
  <si>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</si>
  <si>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</si>
  <si>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</si>
  <si>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</si>
  <si>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Lavoura, permanente, genérica, plantio direto, médio aporte de matéria orgânica</t>
  </si>
  <si>
    <t>Óleo vegetal</t>
  </si>
  <si>
    <t>Sergipe (SE)</t>
  </si>
  <si>
    <t>Valença (BA)</t>
  </si>
  <si>
    <t>Santa Quitéria (CE)</t>
  </si>
  <si>
    <t>Capelinha (MG)</t>
  </si>
  <si>
    <t>Pato Branco (PR)</t>
  </si>
  <si>
    <t>Soledade (RS)</t>
  </si>
  <si>
    <t>Ituverava (SP)</t>
  </si>
  <si>
    <t>Lavoura, permanente, genérica, plantio direto, alto aporte de matéria orgânica</t>
  </si>
  <si>
    <t>Tocantins (TO)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</si>
  <si>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</si>
  <si>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</si>
  <si>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</si>
  <si>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</si>
  <si>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</si>
  <si>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</si>
  <si>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</si>
  <si>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Outro ingrediente volumoso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</si>
  <si>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</si>
  <si>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</si>
  <si>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</si>
  <si>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</si>
  <si>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</si>
  <si>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</si>
  <si>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</si>
  <si>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Pastagem Extensiva Águas - Andropogon gayanus (Andropogon, Planaltina, Sarandi)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</si>
  <si>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</si>
  <si>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</si>
  <si>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</si>
  <si>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</si>
  <si>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</si>
  <si>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</si>
  <si>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Pastagem Extensiva Águas - Brachiaria decumbens (Australiana, Ipean, Basilisk)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</si>
  <si>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</si>
  <si>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</si>
  <si>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</si>
  <si>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</si>
  <si>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</si>
  <si>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</si>
  <si>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Pastagem Extensiva Águas - Brachiaria humidicola (Quicuio, Dictyoneura)</t>
  </si>
  <si>
    <t>Entre Rios (BA)</t>
  </si>
  <si>
    <t>Ipu (CE)</t>
  </si>
  <si>
    <t>Uberlândia (MG)</t>
  </si>
  <si>
    <t>Foz do Iguaçu (PR)</t>
  </si>
  <si>
    <t>Cerro Largo (RS)</t>
  </si>
  <si>
    <t>Mogi Mirim (SP)</t>
  </si>
  <si>
    <t>Pastagem Extensiva Águas - Paspalum notatum (Grama batatais, Pensacola)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</si>
  <si>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</si>
  <si>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</si>
  <si>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</si>
  <si>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</si>
  <si>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</si>
  <si>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</si>
  <si>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Pastagem Extensiva Águas- Melinis minutiflora (Gordura)</t>
  </si>
  <si>
    <t>Itapetinga (BA)</t>
  </si>
  <si>
    <t>Médio Jaguaribe (CE)</t>
  </si>
  <si>
    <t>Bom Despacho (MG)</t>
  </si>
  <si>
    <t>Palmas (PR)</t>
  </si>
  <si>
    <t>Santiago (RS)</t>
  </si>
  <si>
    <t>Assis (SP)</t>
  </si>
  <si>
    <t>Pastagem Extensiva Seca - Andropogon gayanus (Andropogon, Planaltina, Sarandi)</t>
  </si>
  <si>
    <t>Baixo Curu (CE)</t>
  </si>
  <si>
    <t>Araxá (MG)</t>
  </si>
  <si>
    <t>Ibaiti (PR)</t>
  </si>
  <si>
    <t>Litoral Lagunar (RS)</t>
  </si>
  <si>
    <t>Bragança Paulista (SP)</t>
  </si>
  <si>
    <t>Pastagem Extensiva Seca - Brachiaria decumbens (Australiana, Ipean, Basilisk)</t>
  </si>
  <si>
    <t>São Sebastião do Paraíso (MG)</t>
  </si>
  <si>
    <t>Floraí (PR)</t>
  </si>
  <si>
    <t>Não-Me-Toque (RS)</t>
  </si>
  <si>
    <t>Auriflama (SP)</t>
  </si>
  <si>
    <t>Pastagem Extensiva Seca - Brachiaria humidicola (Quicuio, Dictyoneura)</t>
  </si>
  <si>
    <t>Formiga (MG)</t>
  </si>
  <si>
    <t>Prudentópolis (PR)</t>
  </si>
  <si>
    <t>Campanha Central (RS)</t>
  </si>
  <si>
    <t>Itapeva (SP)</t>
  </si>
  <si>
    <t>Pastagem Extensiva Seca - Melinis minutiflora (Gordura)</t>
  </si>
  <si>
    <t>Unaí (MG)</t>
  </si>
  <si>
    <t>Telêmaco Borba (PR)</t>
  </si>
  <si>
    <t>Jaú (SP)</t>
  </si>
  <si>
    <t>Pastagem Extensiva Seca - Paspalum notatum (Grama batatais, Pensacola)</t>
  </si>
  <si>
    <t>Ubá (MG)</t>
  </si>
  <si>
    <t>Irati (PR)</t>
  </si>
  <si>
    <t>Registro (SP)</t>
  </si>
  <si>
    <t>Pastagem Intensiva Águas - Brachiaria brizantha (Marandu)</t>
  </si>
  <si>
    <t>Teófilo Otoni (MG)</t>
  </si>
  <si>
    <t>Lapa (PR)</t>
  </si>
  <si>
    <t>Barretos (SP)</t>
  </si>
  <si>
    <t>Pastagem Intensiva Águas - Cynodon (Coastcross, Tifton)</t>
  </si>
  <si>
    <t>Curvelo (MG)</t>
  </si>
  <si>
    <t>Maringá (PR)</t>
  </si>
  <si>
    <t>Ribeirão Preto (SP)</t>
  </si>
  <si>
    <t>Pastagem Intensiva Águas - Panicum maximum (Colonião, Tobiatã, Tanzânia, Mombaça, Zuri, Tamani, Quênia)</t>
  </si>
  <si>
    <t>Piuí (MG)</t>
  </si>
  <si>
    <t>Osasco (SP)</t>
  </si>
  <si>
    <t>Pastagem Intensiva Águas - Pennisetum purpureum (Elefante, Cameron, Napier, Kurumi, Capiaçu)</t>
  </si>
  <si>
    <t>Belo Horizonte (MG)</t>
  </si>
  <si>
    <t>Jaboticabal (SP)</t>
  </si>
  <si>
    <t>Pastagem Intensiva Seca - Brachiaria brizantha (Marandu)</t>
  </si>
  <si>
    <t>Itaguara (MG)</t>
  </si>
  <si>
    <t>Ourinhos (SP)</t>
  </si>
  <si>
    <t>Pastagem Intensiva Seca - Cynodon (Coastcross, Tifton)</t>
  </si>
  <si>
    <t>Varginha (MG)</t>
  </si>
  <si>
    <t>Santos (SP)</t>
  </si>
  <si>
    <t>Pastagem Intensiva Seca - Panicum maximum (Colonião, Tobiatã, Tanzânia, Mombaça, Zuri, Tamani, Quênia)</t>
  </si>
  <si>
    <t>Bocaiúva (MG)</t>
  </si>
  <si>
    <t>Mogi das Cruzes (SP)</t>
  </si>
  <si>
    <t>Pastagem Intensiva Seca - Pennisetum purpureum (Elefante, Cameron, Napier, Kurumi, Capiaçu)</t>
  </si>
  <si>
    <t>Caratinga (MG)</t>
  </si>
  <si>
    <t>Tatuí (SP)</t>
  </si>
  <si>
    <t>Pastagem Semi-intensiva Águas - Andropogon gayanus (Andropogon)</t>
  </si>
  <si>
    <t>Pouso Alegre (MG)</t>
  </si>
  <si>
    <t>Rio Claro (SP)</t>
  </si>
  <si>
    <t>Oliveira (MG)</t>
  </si>
  <si>
    <t>São José dos Campos (SP)</t>
  </si>
  <si>
    <t>Pastagem Semi-intensiva Águas - Brachiaria decumbens (Australiana, Basilisk)</t>
  </si>
  <si>
    <t>Januária (MG)</t>
  </si>
  <si>
    <t>Lins (SP)</t>
  </si>
  <si>
    <t>Pastagem Semi-intensiva Águas - Cynodon plectostachyus (Estrela)</t>
  </si>
  <si>
    <t>Grão Mogol (MG)</t>
  </si>
  <si>
    <t>Franco da Rocha (SP)</t>
  </si>
  <si>
    <t>Pastagem Semi-intensiva Águas - Panicum maximum (Colonião, Tobiatã, Tanzânia, Mombaça, Zuri, Tamani, Quênia)</t>
  </si>
  <si>
    <t>Paracatu (MG)</t>
  </si>
  <si>
    <t>Jundiaí (SP)</t>
  </si>
  <si>
    <t>Pastagem Semi-intensiva Seca - Andropogon gayanus (Andropogon)</t>
  </si>
  <si>
    <t>Montes Claros (MG)</t>
  </si>
  <si>
    <t>Campos do Jordão (SP)</t>
  </si>
  <si>
    <t>Guanhães (MG)</t>
  </si>
  <si>
    <t>Caraguatatuba (SP)</t>
  </si>
  <si>
    <t>Pastagem Semi-intensiva Seca - Brachiaria decumbens (Australiana, Basilisk)</t>
  </si>
  <si>
    <t>Itajubá (MG)</t>
  </si>
  <si>
    <t>Itapecerica da Serra (SP)</t>
  </si>
  <si>
    <t>Pastagem Semi-intensiva Seca - Cynodon plectostachyus (Estrela)</t>
  </si>
  <si>
    <t>Pirapora (MG)</t>
  </si>
  <si>
    <t>Franca (SP)</t>
  </si>
  <si>
    <t>Pastagem Semi-intensiva Seca - Panicum maximum (Colonião, Tobiatã, Tanzânia, Mombaça, Zuri, Tamani, Quênia)</t>
  </si>
  <si>
    <t>Santa Rita do Sapucaí (MG)</t>
  </si>
  <si>
    <t>Paraibuna/Paraitinga (SP)</t>
  </si>
  <si>
    <t>Polpa cítrica (peletizada)</t>
  </si>
  <si>
    <t>Ituiutaba (MG)</t>
  </si>
  <si>
    <t>Ração 16% PB</t>
  </si>
  <si>
    <t>Frutal (MG)</t>
  </si>
  <si>
    <t>Dracena (SP)</t>
  </si>
  <si>
    <t>Ração 18% PB</t>
  </si>
  <si>
    <t>Divinópolis (MG)</t>
  </si>
  <si>
    <t>Fernandópolis (SP)</t>
  </si>
  <si>
    <t>Ração 20% PB</t>
  </si>
  <si>
    <t>Lavras (MG)</t>
  </si>
  <si>
    <t>São Joaquim da Barra (SP)</t>
  </si>
  <si>
    <t>Ração 22% PB</t>
  </si>
  <si>
    <t>Conselheiro Lafaiete (MG)</t>
  </si>
  <si>
    <t>Piedade (SP)</t>
  </si>
  <si>
    <t>Ração 24% PB</t>
  </si>
  <si>
    <t>São João Del Rei (MG)</t>
  </si>
  <si>
    <t>Novo Horizonte (SP)</t>
  </si>
  <si>
    <t>Ração 30% PB</t>
  </si>
  <si>
    <t>Janaúba (MG)</t>
  </si>
  <si>
    <t>Itanhaém (SP)</t>
  </si>
  <si>
    <t>Ração 36% PB</t>
  </si>
  <si>
    <t>Mantena (MG)</t>
  </si>
  <si>
    <t>Nhandeara (SP)</t>
  </si>
  <si>
    <t>Ração 43% PB</t>
  </si>
  <si>
    <t>Diamantina (MG)</t>
  </si>
  <si>
    <t>Refinasil (resíduo milho)</t>
  </si>
  <si>
    <t>Ouro Preto (MG)</t>
  </si>
  <si>
    <t>Resíduo seco de cervejaria</t>
  </si>
  <si>
    <t>Pará de Minas (MG)</t>
  </si>
  <si>
    <t>Resíduo úmido de cervejaria</t>
  </si>
  <si>
    <t>Sais de cálcio de ácidos graxos (gordura protegida)</t>
  </si>
  <si>
    <t>Mineral</t>
  </si>
  <si>
    <t>Silagem capiaçu</t>
  </si>
  <si>
    <t>Silagem capim-estrela</t>
  </si>
  <si>
    <t>Silagem de cana</t>
  </si>
  <si>
    <t>Silagem de milheto</t>
  </si>
  <si>
    <t>Silagem de sorgo</t>
  </si>
  <si>
    <t>Soja (grão)</t>
  </si>
  <si>
    <t>Sorgo (grão)</t>
  </si>
  <si>
    <t>Torta de algodão</t>
  </si>
  <si>
    <t>Proteína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</si>
</sst>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00"/>
    <numFmt numFmtId="165" formatCode="0.0"/>
    <numFmt numFmtId="166" formatCode="0.00000"/>
  </numFmts>
  <fonts count="27">
    <font>
      <sz val="11.0"/>
      <color theme="1"/>
      <name val="Calibri"/>
      <scheme val="minor"/>
    </font>
    <font>
      <b/>
      <sz val="24.0"/>
      <color theme="0"/>
      <name val="Calibri"/>
    </font>
    <font>
      <b/>
      <sz val="36.0"/>
      <color rgb="FFFFFFFF"/>
      <name val="Calibri"/>
    </font>
    <font/>
    <font>
      <sz val="11.0"/>
      <color theme="1"/>
      <name val="Calibri"/>
    </font>
    <font>
      <b/>
      <sz val="11.0"/>
      <color theme="0"/>
      <name val="Calibri"/>
    </font>
    <font>
      <b/>
      <sz val="16.0"/>
      <color rgb="FF7F7F7F"/>
      <name val="Calibri"/>
    </font>
    <font>
      <b/>
      <sz val="16.0"/>
      <color theme="0"/>
      <name val="Calibri"/>
    </font>
    <font>
      <b/>
      <sz val="10.0"/>
      <color theme="1"/>
      <name val="Calibri"/>
    </font>
    <font>
      <sz val="10.0"/>
      <color theme="1"/>
      <name val="Calibri"/>
    </font>
    <font>
      <sz val="11.0"/>
      <color rgb="FFE7E6E6"/>
      <name val="Calibri"/>
    </font>
    <font>
      <sz val="10.0"/>
      <color rgb="FFF2F2F2"/>
      <name val="Calibri"/>
    </font>
    <font>
      <b/>
      <sz val="16.0"/>
      <color rgb="FFFFFFFF"/>
      <name val="Calibri"/>
    </font>
    <font>
      <b/>
      <sz val="11.0"/>
      <color rgb="FFF2F2F2"/>
      <name val="Calibri"/>
    </font>
    <font>
      <b/>
      <sz val="11.0"/>
      <color theme="1"/>
      <name val="Calibri"/>
    </font>
    <font>
      <b/>
      <sz val="11.0"/>
      <color rgb="FFFF0000"/>
      <name val="Calibri"/>
    </font>
    <font>
      <b/>
      <i/>
      <sz val="10.0"/>
      <color theme="1"/>
      <name val="Calibri"/>
    </font>
    <font>
      <sz val="14.0"/>
      <color theme="0"/>
      <name val="Calibri"/>
    </font>
    <font>
      <sz val="11.0"/>
      <color rgb="FFFF0000"/>
      <name val="Calibri"/>
    </font>
    <font>
      <sz val="10.0"/>
      <color rgb="FFFF0000"/>
      <name val="Calibri"/>
    </font>
    <font>
      <i/>
      <sz val="10.0"/>
      <color rgb="FFFF0000"/>
      <name val="Calibri"/>
    </font>
    <font>
      <sz val="48.0"/>
      <color theme="0"/>
      <name val="Calibri"/>
    </font>
    <font>
      <b/>
      <sz val="14.0"/>
      <color theme="0"/>
      <name val="Calibri"/>
    </font>
    <font>
      <b/>
      <sz val="10.0"/>
      <color theme="0"/>
      <name val="Calibri"/>
    </font>
    <font>
      <b/>
      <sz val="10.0"/>
      <color rgb="FFFF0000"/>
      <name val="Calibri"/>
    </font>
    <font>
      <b/>
      <sz val="10.0"/>
      <color theme="1"/>
      <name val="Times New Roman"/>
    </font>
    <font>
      <b/>
      <sz val="11.0"/>
      <color rgb="FFEEECE1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DBE5F1"/>
        <bgColor rgb="FFDBE5F1"/>
      </patternFill>
    </fill>
    <fill>
      <patternFill patternType="solid">
        <fgColor rgb="FF002060"/>
        <bgColor rgb="FF002060"/>
      </patternFill>
    </fill>
    <fill>
      <patternFill patternType="solid">
        <fgColor rgb="FF003366"/>
        <bgColor rgb="FF003366"/>
      </patternFill>
    </fill>
    <fill>
      <patternFill patternType="solid">
        <fgColor rgb="FFFF0000"/>
        <bgColor rgb="FFFF0000"/>
      </patternFill>
    </fill>
    <fill>
      <patternFill patternType="solid">
        <fgColor rgb="FF244061"/>
        <bgColor rgb="FF244061"/>
      </patternFill>
    </fill>
    <fill>
      <patternFill patternType="solid">
        <fgColor theme="0"/>
        <bgColor theme="0"/>
      </patternFill>
    </fill>
  </fills>
  <borders count="142">
    <border/>
    <border>
      <left style="medium">
        <color theme="0"/>
      </left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FFFFFF"/>
      </left>
      <right/>
      <top style="medium">
        <color rgb="FFFFFFFF"/>
      </top>
      <bottom style="medium">
        <color rgb="FFFFFFFF"/>
      </bottom>
    </border>
    <border>
      <left/>
      <right/>
      <top style="medium">
        <color rgb="FFFFFFFF"/>
      </top>
      <bottom style="medium">
        <color rgb="FFFFFFFF"/>
      </bottom>
    </border>
    <border>
      <left/>
      <right style="medium">
        <color rgb="FFFFFFFF"/>
      </right>
      <top style="medium">
        <color rgb="FFFFFFFF"/>
      </top>
      <bottom style="medium">
        <color rgb="FFFFFFFF"/>
      </bottom>
    </border>
    <border>
      <left style="medium">
        <color theme="0"/>
      </left>
      <top/>
      <bottom style="medium">
        <color theme="0"/>
      </bottom>
    </border>
    <border>
      <right style="medium">
        <color theme="0"/>
      </right>
      <top/>
      <bottom style="medium">
        <color theme="0"/>
      </bottom>
    </border>
    <border>
      <left style="medium">
        <color theme="0"/>
      </left>
      <right style="medium">
        <color theme="0"/>
      </right>
      <top/>
      <bottom style="medium">
        <color theme="0"/>
      </bottom>
    </border>
    <border>
      <left style="medium">
        <color theme="0"/>
      </left>
      <top style="medium">
        <color theme="0"/>
      </top>
      <bottom style="medium">
        <color theme="0"/>
      </bottom>
    </border>
    <border>
      <right style="medium">
        <color theme="0"/>
      </right>
      <top style="medium">
        <color theme="0"/>
      </top>
      <bottom style="medium">
        <color theme="0"/>
      </bottom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</border>
    <border>
      <top style="medium">
        <color theme="0"/>
      </top>
      <bottom style="medium">
        <color theme="0"/>
      </bottom>
    </border>
    <border>
      <left style="medium">
        <color theme="0"/>
      </left>
      <right style="medium">
        <color theme="0"/>
      </right>
      <top/>
      <bottom/>
    </border>
    <border>
      <left style="medium">
        <color theme="0"/>
      </left>
      <right style="medium">
        <color theme="0"/>
      </right>
      <top style="medium">
        <color theme="0"/>
      </top>
      <bottom/>
    </border>
    <border>
      <left/>
      <right/>
      <top style="medium">
        <color theme="0"/>
      </top>
      <bottom/>
    </border>
    <border>
      <left/>
      <right style="medium">
        <color theme="0"/>
      </right>
      <top style="medium">
        <color theme="0"/>
      </top>
      <bottom/>
    </border>
    <border>
      <left/>
      <right style="medium">
        <color theme="0"/>
      </right>
      <top/>
      <bottom/>
    </border>
    <border>
      <left/>
      <right/>
      <top/>
      <bottom style="medium">
        <color theme="0"/>
      </bottom>
    </border>
    <border>
      <left/>
      <right/>
      <top style="medium">
        <color theme="0"/>
      </top>
      <bottom style="medium">
        <color theme="0"/>
      </bottom>
    </border>
    <border>
      <left/>
      <right style="medium">
        <color theme="0"/>
      </right>
      <top style="medium">
        <color theme="0"/>
      </top>
      <bottom style="medium">
        <color theme="0"/>
      </bottom>
    </border>
    <border>
      <right/>
      <top style="medium">
        <color theme="0"/>
      </top>
      <bottom style="medium">
        <color theme="0"/>
      </bottom>
    </border>
    <border>
      <left style="medium">
        <color theme="0"/>
      </left>
      <right/>
      <top/>
      <bottom style="medium">
        <color theme="0"/>
      </bottom>
    </border>
    <border>
      <left style="medium">
        <color theme="0"/>
      </left>
      <right/>
      <top style="medium">
        <color theme="0"/>
      </top>
      <bottom style="medium">
        <color theme="0"/>
      </bottom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</border>
    <border>
      <top/>
      <bottom style="medium">
        <color theme="0"/>
      </bottom>
    </border>
    <border>
      <right style="medium">
        <color rgb="FFFFFFFF"/>
      </right>
      <top/>
      <bottom style="medium">
        <color theme="0"/>
      </bottom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</border>
    <border>
      <left style="thin">
        <color rgb="FFFFFFFF"/>
      </left>
      <right style="medium">
        <color rgb="FFFFFFFF"/>
      </right>
      <top style="medium">
        <color rgb="FFFFFFFF"/>
      </top>
      <bottom style="medium">
        <color rgb="FFFFFFFF"/>
      </bottom>
    </border>
    <border>
      <left style="medium">
        <color rgb="FFFFFFFF"/>
      </left>
      <right style="thin">
        <color rgb="FFFFFFFF"/>
      </right>
      <top style="medium">
        <color rgb="FFFFFFFF"/>
      </top>
      <bottom style="medium">
        <color rgb="FFFFFFFF"/>
      </bottom>
    </border>
    <border>
      <left style="medium">
        <color rgb="FFFFFFFF"/>
      </left>
      <right/>
      <top/>
      <bottom style="medium">
        <color rgb="FFFFFFFF"/>
      </bottom>
    </border>
    <border>
      <left style="thin">
        <color rgb="FFFFFFFF"/>
      </left>
      <right style="medium">
        <color rgb="FFFFFFFF"/>
      </right>
      <top/>
      <bottom style="medium">
        <color rgb="FFFFFFFF"/>
      </bottom>
    </border>
    <border>
      <right/>
      <top/>
      <bottom style="medium">
        <color theme="0"/>
      </bottom>
    </border>
    <border>
      <left style="medium">
        <color rgb="FFFFFFFF"/>
      </left>
      <right/>
      <top/>
      <bottom style="medium">
        <color theme="0"/>
      </bottom>
    </border>
    <border>
      <left/>
      <right style="medium">
        <color theme="0"/>
      </right>
      <top/>
      <bottom style="medium">
        <color theme="0"/>
      </bottom>
    </border>
    <border>
      <left style="medium">
        <color theme="0"/>
      </left>
      <right/>
      <top style="medium">
        <color theme="0"/>
      </top>
      <bottom/>
    </border>
    <border>
      <left style="medium">
        <color rgb="FF0F243E"/>
      </left>
      <top style="medium">
        <color rgb="FF0F243E"/>
      </top>
    </border>
    <border>
      <top style="medium">
        <color rgb="FF0F243E"/>
      </top>
    </border>
    <border>
      <right/>
      <top style="medium">
        <color rgb="FF0F243E"/>
      </top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</border>
    <border>
      <left style="medium">
        <color rgb="FF0F243E"/>
      </left>
      <bottom style="medium">
        <color rgb="FF0F243E"/>
      </bottom>
    </border>
    <border>
      <bottom style="medium">
        <color rgb="FF0F243E"/>
      </bottom>
    </border>
    <border>
      <right/>
      <bottom style="medium">
        <color rgb="FF0F243E"/>
      </bottom>
    </border>
    <border>
      <left style="medium">
        <color rgb="FF0F243E"/>
      </left>
      <right style="medium">
        <color rgb="FF0F243E"/>
      </right>
      <top/>
      <bottom style="medium">
        <color rgb="FF0F243E"/>
      </bottom>
    </border>
    <border>
      <left/>
      <top/>
      <bottom style="thin">
        <color rgb="FFF3F3F3"/>
      </bottom>
    </border>
    <border>
      <top/>
      <bottom style="thin">
        <color rgb="FFF3F3F3"/>
      </bottom>
    </border>
    <border>
      <right/>
      <top/>
      <bottom style="thin">
        <color rgb="FFF3F3F3"/>
      </bottom>
    </border>
    <border>
      <left style="thin">
        <color rgb="FFF3F3F3"/>
      </left>
      <top style="thin">
        <color rgb="FFF3F3F3"/>
      </top>
      <bottom style="thin">
        <color rgb="FFF3F3F3"/>
      </bottom>
    </border>
    <border>
      <top style="thin">
        <color rgb="FFF3F3F3"/>
      </top>
      <bottom style="thin">
        <color rgb="FFF3F3F3"/>
      </bottom>
    </border>
    <border>
      <right/>
      <top style="thin">
        <color rgb="FFF3F3F3"/>
      </top>
      <bottom style="thin">
        <color rgb="FFF3F3F3"/>
      </bottom>
    </border>
    <border>
      <left style="thin">
        <color rgb="FFF3F3F3"/>
      </left>
      <right/>
      <top style="thin">
        <color rgb="FFF3F3F3"/>
      </top>
    </border>
    <border>
      <left style="thick">
        <color rgb="FFF3F3F3"/>
      </left>
      <top style="thick">
        <color rgb="FFF3F3F3"/>
      </top>
      <bottom style="thin">
        <color rgb="FFF3F3F3"/>
      </bottom>
    </border>
    <border>
      <top style="thick">
        <color rgb="FFF3F3F3"/>
      </top>
      <bottom style="thin">
        <color rgb="FFF3F3F3"/>
      </bottom>
    </border>
    <border>
      <right style="thick">
        <color rgb="FFF3F3F3"/>
      </right>
      <top style="thick">
        <color rgb="FFF3F3F3"/>
      </top>
      <bottom style="thin">
        <color rgb="FFF3F3F3"/>
      </bottom>
    </border>
    <border>
      <right/>
      <top style="thick">
        <color rgb="FFF3F3F3"/>
      </top>
      <bottom style="thin">
        <color rgb="FFF3F3F3"/>
      </bottom>
    </border>
    <border>
      <left style="thin">
        <color rgb="FFF3F3F3"/>
      </left>
      <right/>
      <bottom style="thin">
        <color rgb="FFF3F3F3"/>
      </bottom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</border>
    <border>
      <left style="thin">
        <color rgb="FFF3F3F3"/>
      </left>
      <right/>
      <top style="thin">
        <color rgb="FFF3F3F3"/>
      </top>
      <bottom style="thin">
        <color rgb="FFF3F3F3"/>
      </bottom>
    </border>
    <border>
      <left style="thin">
        <color rgb="FFF3F3F3"/>
      </left>
      <right style="thick">
        <color rgb="FFF3F3F3"/>
      </right>
      <top/>
      <bottom style="thin">
        <color rgb="FFF3F3F3"/>
      </bottom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</border>
    <border>
      <left style="thin">
        <color rgb="FFF3F3F3"/>
      </left>
      <right style="thick">
        <color rgb="FFF3F3F3"/>
      </right>
      <top/>
      <bottom style="thick">
        <color rgb="FFF3F3F3"/>
      </bottom>
    </border>
    <border>
      <left style="medium">
        <color theme="0"/>
      </left>
      <top style="medium">
        <color theme="0"/>
      </top>
      <bottom/>
    </border>
    <border>
      <top style="medium">
        <color theme="0"/>
      </top>
      <bottom/>
    </border>
    <border>
      <right/>
      <top style="medium">
        <color theme="0"/>
      </top>
      <bottom/>
    </border>
    <border>
      <left style="medium">
        <color rgb="FF244061"/>
      </left>
      <top style="medium">
        <color rgb="FF244061"/>
      </top>
      <bottom style="medium">
        <color rgb="FF244061"/>
      </bottom>
    </border>
    <border>
      <top style="medium">
        <color rgb="FF244061"/>
      </top>
      <bottom style="medium">
        <color rgb="FF244061"/>
      </bottom>
    </border>
    <border>
      <right style="medium">
        <color rgb="FF244061"/>
      </right>
      <top style="medium">
        <color rgb="FF244061"/>
      </top>
      <bottom style="medium">
        <color rgb="FF244061"/>
      </bottom>
    </border>
    <border>
      <right style="medium">
        <color theme="0"/>
      </right>
      <top style="medium">
        <color theme="0"/>
      </top>
      <bottom/>
    </border>
    <border>
      <left style="medium">
        <color rgb="FF244061"/>
      </left>
      <right/>
      <top style="medium">
        <color rgb="FF244061"/>
      </top>
      <bottom style="medium">
        <color rgb="FF244061"/>
      </bottom>
    </border>
    <border>
      <left style="medium">
        <color rgb="FF244061"/>
      </left>
      <right style="medium">
        <color rgb="FF244061"/>
      </right>
      <top style="medium">
        <color rgb="FF244061"/>
      </top>
      <bottom style="medium">
        <color rgb="FF244061"/>
      </bottom>
    </border>
    <border>
      <left/>
      <right/>
      <top style="medium">
        <color rgb="FF244061"/>
      </top>
      <bottom style="medium">
        <color rgb="FF244061"/>
      </bottom>
    </border>
    <border>
      <left style="medium">
        <color theme="0"/>
      </left>
      <right style="medium">
        <color theme="0"/>
      </right>
      <top style="thin">
        <color theme="0"/>
      </top>
      <bottom/>
    </border>
    <border>
      <left/>
      <right style="medium">
        <color rgb="FF244061"/>
      </right>
      <top style="medium">
        <color rgb="FF244061"/>
      </top>
      <bottom style="medium">
        <color rgb="FF244061"/>
      </bottom>
    </border>
    <border>
      <left/>
      <right/>
      <top/>
    </border>
    <border>
      <left/>
      <right/>
    </border>
    <border>
      <left style="medium">
        <color theme="0"/>
      </left>
      <right/>
      <top style="medium">
        <color theme="0"/>
      </top>
      <bottom style="thin">
        <color theme="0"/>
      </bottom>
    </border>
    <border>
      <left/>
      <right/>
      <bottom/>
    </border>
    <border>
      <left style="medium">
        <color rgb="FF244061"/>
      </left>
      <right style="medium">
        <color rgb="FF244061"/>
      </right>
      <top style="medium">
        <color rgb="FF244061"/>
      </top>
      <bottom/>
    </border>
    <border>
      <left style="medium">
        <color rgb="FF244061"/>
      </left>
      <right style="medium">
        <color rgb="FF244061"/>
      </right>
      <top/>
      <bottom style="medium">
        <color rgb="FF244061"/>
      </bottom>
    </border>
    <border>
      <left style="thin">
        <color rgb="FFFFFFFF"/>
      </left>
      <right/>
      <top style="medium">
        <color rgb="FFFFFFFF"/>
      </top>
      <bottom style="medium">
        <color rgb="FFFFFFFF"/>
      </bottom>
    </border>
    <border>
      <left style="thin">
        <color rgb="FFFFFFFF"/>
      </left>
      <right/>
      <top/>
      <bottom style="medium">
        <color rgb="FFFFFFFF"/>
      </bottom>
    </border>
    <border>
      <left style="medium">
        <color rgb="FFFFFFFF"/>
      </left>
      <right style="medium">
        <color rgb="FFFFFFFF"/>
      </right>
      <top/>
      <bottom style="medium">
        <color theme="0"/>
      </bottom>
    </border>
    <border>
      <left style="medium">
        <color rgb="FFFFFFFF"/>
      </left>
      <right/>
      <top style="medium">
        <color theme="0"/>
      </top>
      <bottom style="medium">
        <color theme="0"/>
      </bottom>
    </border>
    <border>
      <left style="medium">
        <color rgb="FFFFFFFF"/>
      </left>
      <right/>
      <top style="medium">
        <color theme="0"/>
      </top>
      <bottom/>
    </border>
    <border>
      <left style="medium">
        <color rgb="FFFFFFFF"/>
      </left>
      <right/>
      <top style="medium">
        <color theme="0"/>
      </top>
      <bottom style="medium">
        <color rgb="FFFFFFFF"/>
      </bottom>
    </border>
    <border>
      <left/>
      <right style="medium">
        <color rgb="FF244061"/>
      </right>
      <top style="medium">
        <color rgb="FF0F243E"/>
      </top>
      <bottom style="medium">
        <color rgb="FF0F243E"/>
      </bottom>
    </border>
    <border>
      <left style="medium">
        <color rgb="FF244061"/>
      </left>
      <right style="medium">
        <color rgb="FF0F243E"/>
      </right>
      <top style="medium">
        <color rgb="FF0F243E"/>
      </top>
      <bottom style="medium">
        <color rgb="FF0F243E"/>
      </bottom>
    </border>
    <border>
      <left style="medium">
        <color rgb="FF0F243E"/>
      </left>
      <top style="medium">
        <color rgb="FF0F243E"/>
      </top>
      <bottom style="medium">
        <color rgb="FF0F243E"/>
      </bottom>
    </border>
    <border>
      <top style="medium">
        <color rgb="FF0F243E"/>
      </top>
      <bottom style="medium">
        <color rgb="FF0F243E"/>
      </bottom>
    </border>
    <border>
      <right style="medium">
        <color rgb="FF0F243E"/>
      </right>
      <top style="medium">
        <color rgb="FF0F243E"/>
      </top>
      <bottom style="medium">
        <color rgb="FF0F243E"/>
      </bottom>
    </border>
    <border>
      <left style="medium">
        <color rgb="FFF3F3F3"/>
      </left>
      <right/>
      <top style="medium">
        <color rgb="FFF3F3F3"/>
      </top>
      <bottom style="medium">
        <color rgb="FFF3F3F3"/>
      </bottom>
    </border>
    <border>
      <left/>
      <right/>
      <top style="medium">
        <color rgb="FFF3F3F3"/>
      </top>
      <bottom style="medium">
        <color rgb="FFF3F3F3"/>
      </bottom>
    </border>
    <border>
      <left style="medium">
        <color rgb="FFF3F3F3"/>
      </left>
      <right/>
      <top style="medium">
        <color rgb="FFF3F3F3"/>
      </top>
      <bottom/>
    </border>
    <border>
      <left style="thin">
        <color rgb="FFF3F3F3"/>
      </left>
      <right/>
      <top/>
      <bottom style="thin">
        <color rgb="FFF3F3F3"/>
      </bottom>
    </border>
    <border>
      <left/>
      <right/>
      <top/>
      <bottom style="thin">
        <color rgb="FFF3F3F3"/>
      </bottom>
    </border>
    <border>
      <left style="thin">
        <color theme="0"/>
      </left>
      <top style="thin">
        <color theme="0"/>
      </top>
      <bottom style="thin">
        <color theme="0"/>
      </bottom>
    </border>
    <border>
      <top style="thin">
        <color theme="0"/>
      </top>
      <bottom style="thin">
        <color theme="0"/>
      </bottom>
    </border>
    <border>
      <right style="thin">
        <color theme="0"/>
      </right>
      <top style="thin">
        <color theme="0"/>
      </top>
      <bottom style="thin">
        <color theme="0"/>
      </bottom>
    </border>
    <border>
      <left style="thick">
        <color rgb="FFF3F3F3"/>
      </left>
      <top/>
      <bottom style="thin">
        <color rgb="FFF3F3F3"/>
      </bottom>
    </border>
    <border>
      <right style="thick">
        <color rgb="FFF3F3F3"/>
      </right>
      <top/>
      <bottom style="thin">
        <color rgb="FFF3F3F3"/>
      </bottom>
    </border>
    <border>
      <left style="medium">
        <color theme="0"/>
      </left>
      <right style="thin">
        <color rgb="FFF3F3F3"/>
      </right>
      <top/>
      <bottom/>
    </border>
    <border>
      <left/>
      <right style="thin">
        <color rgb="FFF3F3F3"/>
      </right>
      <top/>
      <bottom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</border>
    <border>
      <left style="thin">
        <color theme="0"/>
      </left>
      <right/>
      <top style="thin">
        <color theme="0"/>
      </top>
      <bottom style="thin">
        <color theme="0"/>
      </bottom>
    </border>
    <border>
      <left style="thin">
        <color rgb="FFF3F3F3"/>
      </left>
      <right/>
      <top style="thin">
        <color rgb="FFF3F3F3"/>
      </top>
      <bottom/>
    </border>
    <border>
      <left style="thick">
        <color rgb="FFF3F3F3"/>
      </left>
      <right style="thin">
        <color rgb="FFF3F3F3"/>
      </right>
      <top style="thin">
        <color rgb="FFF3F3F3"/>
      </top>
      <bottom/>
    </border>
    <border>
      <left style="thin">
        <color rgb="FFF3F3F3"/>
      </left>
      <right style="thin">
        <color rgb="FFF3F3F3"/>
      </right>
      <top style="thin">
        <color rgb="FFF3F3F3"/>
      </top>
      <bottom/>
    </border>
    <border>
      <right style="medium">
        <color theme="0"/>
      </right>
      <top/>
      <bottom/>
    </border>
    <border>
      <left style="medium">
        <color theme="0"/>
      </left>
      <right style="medium">
        <color theme="0"/>
      </right>
      <top style="medium">
        <color rgb="FFFFFFFF"/>
      </top>
      <bottom/>
    </border>
    <border>
      <left style="medium">
        <color theme="0"/>
      </left>
      <right style="medium">
        <color theme="0"/>
      </right>
      <top/>
      <bottom style="thin">
        <color theme="0"/>
      </bottom>
    </border>
    <border>
      <left style="medium">
        <color theme="0"/>
      </left>
      <right style="medium">
        <color theme="0"/>
      </right>
      <top style="medium">
        <color rgb="FFFFFFFF"/>
      </top>
      <bottom style="thin">
        <color theme="0"/>
      </bottom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theme="0"/>
      </bottom>
    </border>
    <border>
      <left style="medium">
        <color rgb="FF0F243E"/>
      </left>
      <top style="medium">
        <color rgb="FF0F243E"/>
      </top>
      <bottom/>
    </border>
    <border>
      <top style="medium">
        <color rgb="FF0F243E"/>
      </top>
      <bottom/>
    </border>
    <border>
      <right style="medium">
        <color rgb="FF0F243E"/>
      </right>
      <top style="medium">
        <color rgb="FF0F243E"/>
      </top>
      <bottom/>
    </border>
    <border>
      <left style="medium">
        <color rgb="FF0F243E"/>
      </left>
      <right/>
      <top style="medium">
        <color rgb="FF244061"/>
      </top>
      <bottom style="medium">
        <color rgb="FF244061"/>
      </bottom>
    </border>
    <border>
      <left/>
      <right style="medium">
        <color rgb="FF0F243E"/>
      </right>
      <top style="medium">
        <color rgb="FF244061"/>
      </top>
      <bottom style="medium">
        <color rgb="FF244061"/>
      </bottom>
    </border>
    <border>
      <left style="medium">
        <color rgb="FF0F243E"/>
      </left>
      <right/>
      <top style="medium">
        <color rgb="FF244061"/>
      </top>
      <bottom style="medium">
        <color rgb="FF0F243E"/>
      </bottom>
    </border>
    <border>
      <left/>
      <right/>
      <top style="medium">
        <color rgb="FF244061"/>
      </top>
      <bottom style="medium">
        <color rgb="FF0F243E"/>
      </bottom>
    </border>
    <border>
      <left/>
      <right/>
      <top style="medium">
        <color rgb="FF244061"/>
      </top>
      <bottom/>
    </border>
    <border>
      <left/>
      <right style="medium">
        <color rgb="FF0F243E"/>
      </right>
      <top style="medium">
        <color rgb="FF244061"/>
      </top>
      <bottom/>
    </border>
    <border>
      <left style="medium">
        <color rgb="FF0F243E"/>
      </left>
      <right/>
      <top style="medium">
        <color rgb="FF0F243E"/>
      </top>
      <bottom style="medium">
        <color rgb="FF0F243E"/>
      </bottom>
    </border>
    <border>
      <left/>
      <right/>
      <top style="medium">
        <color rgb="FF0F243E"/>
      </top>
      <bottom style="medium">
        <color rgb="FF0F243E"/>
      </bottom>
    </border>
    <border>
      <left/>
      <right/>
      <top style="medium">
        <color rgb="FF0F243E"/>
      </top>
      <bottom/>
    </border>
    <border>
      <left/>
      <right style="medium">
        <color rgb="FF0F243E"/>
      </right>
      <top style="medium">
        <color rgb="FF0F243E"/>
      </top>
      <bottom/>
    </border>
    <border>
      <left/>
      <right style="medium">
        <color rgb="FF0F243E"/>
      </right>
      <top style="medium">
        <color rgb="FF0F243E"/>
      </top>
      <bottom style="medium">
        <color rgb="FF0F243E"/>
      </bottom>
    </border>
    <border>
      <left/>
      <top style="medium">
        <color rgb="FF0F243E"/>
      </top>
      <bottom style="medium">
        <color rgb="FF0F243E"/>
      </bottom>
    </border>
    <border>
      <left style="medium">
        <color theme="0"/>
      </left>
      <right style="medium">
        <color theme="0"/>
      </right>
      <top style="medium">
        <color theme="0"/>
      </top>
    </border>
    <border>
      <left style="medium">
        <color theme="0"/>
      </left>
      <right style="medium">
        <color theme="0"/>
      </right>
      <bottom style="medium">
        <color theme="0"/>
      </bottom>
    </border>
    <border>
      <left style="medium">
        <color theme="0"/>
      </left>
      <right/>
      <top style="medium">
        <color theme="0"/>
      </top>
    </border>
    <border>
      <left style="medium">
        <color theme="0"/>
      </left>
      <right/>
      <bottom/>
    </border>
    <border>
      <left style="thin">
        <color theme="0"/>
      </left>
      <right style="thin">
        <color theme="0"/>
      </right>
      <top style="thin">
        <color theme="0"/>
      </top>
      <bottom/>
    </border>
    <border>
      <left style="medium">
        <color rgb="FFFFFFFF"/>
      </left>
      <right style="medium">
        <color rgb="FFFFFFFF"/>
      </right>
      <top style="medium">
        <color rgb="FFFFFFFF"/>
      </top>
      <bottom/>
    </border>
    <border>
      <left style="thin">
        <color rgb="FFFFFFFF"/>
      </left>
      <right style="thin">
        <color rgb="FFFFFFFF"/>
      </right>
      <top/>
      <bottom style="thin">
        <color rgb="FFFFFFFF"/>
      </bottom>
    </border>
    <border>
      <left/>
      <right style="thin">
        <color rgb="FFFFFFFF"/>
      </right>
      <top/>
      <bottom style="thin">
        <color rgb="FFFFFFFF"/>
      </bottom>
    </border>
  </borders>
  <cellStyleXfs count="1">
    <xf borderId="0" fillId="0" fontId="0" numFmtId="0" applyAlignment="1" applyFont="1"/>
  </cellStyleXfs>
  <cellXfs count="6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2" fontId="2" numFmtId="0" xfId="0" applyAlignment="1" applyBorder="1" applyFont="1">
      <alignment horizontal="left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4" numFmtId="0" xfId="0" applyBorder="1" applyFont="1"/>
    <xf borderId="5" fillId="2" fontId="5" numFmtId="0" xfId="0" applyAlignment="1" applyBorder="1" applyFont="1">
      <alignment horizontal="right"/>
    </xf>
    <xf borderId="5" fillId="3" fontId="6" numFmtId="0" xfId="0" applyBorder="1" applyFill="1" applyFont="1"/>
    <xf borderId="5" fillId="3" fontId="4" numFmtId="0" xfId="0" applyBorder="1" applyFont="1"/>
    <xf borderId="6" fillId="4" fontId="7" numFmtId="0" xfId="0" applyAlignment="1" applyBorder="1" applyFill="1" applyFont="1">
      <alignment vertical="center"/>
    </xf>
    <xf borderId="7" fillId="4" fontId="4" numFmtId="0" xfId="0" applyBorder="1" applyFont="1"/>
    <xf borderId="8" fillId="4" fontId="4" numFmtId="0" xfId="0" applyBorder="1" applyFont="1"/>
    <xf borderId="9" fillId="5" fontId="8" numFmtId="0" xfId="0" applyAlignment="1" applyBorder="1" applyFill="1" applyFont="1">
      <alignment horizontal="left"/>
    </xf>
    <xf borderId="10" fillId="0" fontId="3" numFmtId="0" xfId="0" applyBorder="1" applyFont="1"/>
    <xf borderId="11" fillId="5" fontId="9" numFmtId="0" xfId="0" applyAlignment="1" applyBorder="1" applyFont="1">
      <alignment horizontal="center"/>
    </xf>
    <xf borderId="5" fillId="3" fontId="9" numFmtId="0" xfId="0" applyBorder="1" applyFont="1"/>
    <xf borderId="5" fillId="3" fontId="10" numFmtId="0" xfId="0" applyBorder="1" applyFont="1"/>
    <xf borderId="12" fillId="6" fontId="8" numFmtId="0" xfId="0" applyAlignment="1" applyBorder="1" applyFill="1" applyFont="1">
      <alignment horizontal="left"/>
    </xf>
    <xf borderId="13" fillId="0" fontId="3" numFmtId="0" xfId="0" applyBorder="1" applyFont="1"/>
    <xf borderId="14" fillId="6" fontId="9" numFmtId="0" xfId="0" applyAlignment="1" applyBorder="1" applyFont="1">
      <alignment horizontal="center" readingOrder="0"/>
    </xf>
    <xf borderId="12" fillId="5" fontId="8" numFmtId="0" xfId="0" applyAlignment="1" applyBorder="1" applyFont="1">
      <alignment horizontal="left"/>
    </xf>
    <xf borderId="14" fillId="5" fontId="9" numFmtId="0" xfId="0" applyAlignment="1" applyBorder="1" applyFont="1">
      <alignment horizontal="center"/>
    </xf>
    <xf borderId="14" fillId="6" fontId="9" numFmtId="0" xfId="0" applyAlignment="1" applyBorder="1" applyFont="1">
      <alignment horizontal="center"/>
    </xf>
    <xf borderId="14" fillId="5" fontId="9" numFmtId="0" xfId="0" applyAlignment="1" applyBorder="1" applyFont="1">
      <alignment horizontal="center" shrinkToFit="0" wrapText="1"/>
    </xf>
    <xf borderId="14" fillId="6" fontId="9" numFmtId="14" xfId="0" applyAlignment="1" applyBorder="1" applyFont="1" applyNumberFormat="1">
      <alignment horizontal="center" shrinkToFit="0" vertical="center" wrapText="1"/>
    </xf>
    <xf borderId="5" fillId="3" fontId="11" numFmtId="0" xfId="0" applyAlignment="1" applyBorder="1" applyFont="1">
      <alignment horizontal="center" shrinkToFit="0" vertical="center" wrapText="1"/>
    </xf>
    <xf borderId="5" fillId="3" fontId="9" numFmtId="49" xfId="0" applyAlignment="1" applyBorder="1" applyFont="1" applyNumberFormat="1">
      <alignment shrinkToFit="0" vertical="center" wrapText="1"/>
    </xf>
    <xf borderId="14" fillId="5" fontId="9" numFmtId="14" xfId="0" applyAlignment="1" applyBorder="1" applyFont="1" applyNumberFormat="1">
      <alignment horizontal="center" shrinkToFit="0" vertical="center" wrapText="1"/>
    </xf>
    <xf borderId="14" fillId="6" fontId="9" numFmtId="0" xfId="0" applyAlignment="1" applyBorder="1" applyFont="1">
      <alignment horizontal="center" shrinkToFit="0" vertical="center" wrapText="1"/>
    </xf>
    <xf borderId="5" fillId="3" fontId="9" numFmtId="0" xfId="0" applyAlignment="1" applyBorder="1" applyFont="1">
      <alignment shrinkToFit="0" vertical="center" wrapText="1"/>
    </xf>
    <xf borderId="12" fillId="6" fontId="8" numFmtId="0" xfId="0" applyAlignment="1" applyBorder="1" applyFont="1">
      <alignment horizontal="left" shrinkToFit="0" vertical="top" wrapText="1"/>
    </xf>
    <xf borderId="12" fillId="5" fontId="8" numFmtId="0" xfId="0" applyAlignment="1" applyBorder="1" applyFont="1">
      <alignment horizontal="left" shrinkToFit="0" wrapText="1"/>
    </xf>
    <xf borderId="14" fillId="5" fontId="9" numFmtId="0" xfId="0" applyAlignment="1" applyBorder="1" applyFont="1">
      <alignment horizontal="center" vertical="center"/>
    </xf>
    <xf borderId="5" fillId="3" fontId="9" numFmtId="0" xfId="0" applyAlignment="1" applyBorder="1" applyFont="1">
      <alignment vertical="center"/>
    </xf>
    <xf borderId="12" fillId="6" fontId="8" numFmtId="0" xfId="0" applyAlignment="1" applyBorder="1" applyFont="1">
      <alignment horizontal="left" shrinkToFit="0" wrapText="1"/>
    </xf>
    <xf borderId="14" fillId="6" fontId="9" numFmtId="0" xfId="0" applyAlignment="1" applyBorder="1" applyFont="1">
      <alignment horizontal="center" vertical="center"/>
    </xf>
    <xf borderId="12" fillId="4" fontId="12" numFmtId="0" xfId="0" applyAlignment="1" applyBorder="1" applyFont="1">
      <alignment horizontal="left"/>
    </xf>
    <xf borderId="15" fillId="0" fontId="3" numFmtId="0" xfId="0" applyBorder="1" applyFont="1"/>
    <xf borderId="5" fillId="3" fontId="12" numFmtId="0" xfId="0" applyBorder="1" applyFont="1"/>
    <xf borderId="11" fillId="7" fontId="8" numFmtId="0" xfId="0" applyAlignment="1" applyBorder="1" applyFill="1" applyFont="1">
      <alignment horizontal="center" vertical="center"/>
    </xf>
    <xf borderId="11" fillId="7" fontId="8" numFmtId="0" xfId="0" applyAlignment="1" applyBorder="1" applyFont="1">
      <alignment horizontal="center" shrinkToFit="0" vertical="center" wrapText="1"/>
    </xf>
    <xf borderId="16" fillId="7" fontId="8" numFmtId="0" xfId="0" applyAlignment="1" applyBorder="1" applyFont="1">
      <alignment horizontal="center" vertical="center"/>
    </xf>
    <xf borderId="16" fillId="7" fontId="8" numFmtId="0" xfId="0" applyAlignment="1" applyBorder="1" applyFont="1">
      <alignment horizontal="center" shrinkToFit="0" vertical="center" wrapText="1"/>
    </xf>
    <xf borderId="5" fillId="3" fontId="13" numFmtId="0" xfId="0" applyAlignment="1" applyBorder="1" applyFont="1">
      <alignment horizontal="center" shrinkToFit="0" vertical="center" wrapText="1"/>
    </xf>
    <xf borderId="14" fillId="5" fontId="8" numFmtId="0" xfId="0" applyAlignment="1" applyBorder="1" applyFont="1">
      <alignment horizontal="left"/>
    </xf>
    <xf borderId="14" fillId="5" fontId="9" numFmtId="1" xfId="0" applyAlignment="1" applyBorder="1" applyFont="1" applyNumberFormat="1">
      <alignment horizontal="center"/>
    </xf>
    <xf borderId="14" fillId="5" fontId="9" numFmtId="164" xfId="0" applyAlignment="1" applyBorder="1" applyFont="1" applyNumberFormat="1">
      <alignment horizontal="center"/>
    </xf>
    <xf borderId="17" fillId="3" fontId="9" numFmtId="1" xfId="0" applyAlignment="1" applyBorder="1" applyFont="1" applyNumberFormat="1">
      <alignment horizontal="center"/>
    </xf>
    <xf borderId="18" fillId="3" fontId="9" numFmtId="0" xfId="0" applyBorder="1" applyFont="1"/>
    <xf borderId="19" fillId="3" fontId="9" numFmtId="0" xfId="0" applyBorder="1" applyFont="1"/>
    <xf borderId="5" fillId="3" fontId="11" numFmtId="0" xfId="0" applyBorder="1" applyFont="1"/>
    <xf borderId="14" fillId="6" fontId="8" numFmtId="0" xfId="0" applyAlignment="1" applyBorder="1" applyFont="1">
      <alignment horizontal="left"/>
    </xf>
    <xf borderId="14" fillId="6" fontId="9" numFmtId="1" xfId="0" applyAlignment="1" applyBorder="1" applyFont="1" applyNumberFormat="1">
      <alignment horizontal="center"/>
    </xf>
    <xf borderId="14" fillId="6" fontId="9" numFmtId="164" xfId="0" applyAlignment="1" applyBorder="1" applyFont="1" applyNumberFormat="1">
      <alignment horizontal="center"/>
    </xf>
    <xf borderId="16" fillId="3" fontId="9" numFmtId="1" xfId="0" applyAlignment="1" applyBorder="1" applyFont="1" applyNumberFormat="1">
      <alignment horizontal="center"/>
    </xf>
    <xf borderId="20" fillId="3" fontId="9" numFmtId="0" xfId="0" applyBorder="1" applyFont="1"/>
    <xf borderId="11" fillId="3" fontId="9" numFmtId="1" xfId="0" applyAlignment="1" applyBorder="1" applyFont="1" applyNumberFormat="1">
      <alignment horizontal="center"/>
    </xf>
    <xf borderId="5" fillId="3" fontId="9" numFmtId="165" xfId="0" applyAlignment="1" applyBorder="1" applyFont="1" applyNumberFormat="1">
      <alignment horizontal="center"/>
    </xf>
    <xf borderId="5" fillId="3" fontId="9" numFmtId="2" xfId="0" applyBorder="1" applyFont="1" applyNumberFormat="1"/>
    <xf borderId="5" fillId="3" fontId="11" numFmtId="1" xfId="0" applyAlignment="1" applyBorder="1" applyFont="1" applyNumberFormat="1">
      <alignment horizontal="center"/>
    </xf>
    <xf borderId="21" fillId="3" fontId="9" numFmtId="165" xfId="0" applyAlignment="1" applyBorder="1" applyFont="1" applyNumberFormat="1">
      <alignment horizontal="center"/>
    </xf>
    <xf borderId="22" fillId="3" fontId="9" numFmtId="164" xfId="0" applyAlignment="1" applyBorder="1" applyFont="1" applyNumberFormat="1">
      <alignment horizontal="center"/>
    </xf>
    <xf borderId="23" fillId="3" fontId="9" numFmtId="0" xfId="0" applyBorder="1" applyFont="1"/>
    <xf borderId="5" fillId="3" fontId="14" numFmtId="164" xfId="0" applyAlignment="1" applyBorder="1" applyFont="1" applyNumberFormat="1">
      <alignment horizontal="center"/>
    </xf>
    <xf borderId="24" fillId="0" fontId="3" numFmtId="0" xfId="0" applyBorder="1" applyFont="1"/>
    <xf borderId="5" fillId="3" fontId="7" numFmtId="0" xfId="0" applyBorder="1" applyFont="1"/>
    <xf borderId="25" fillId="7" fontId="8" numFmtId="0" xfId="0" applyAlignment="1" applyBorder="1" applyFont="1">
      <alignment horizontal="center" shrinkToFit="0" vertical="center" wrapText="1"/>
    </xf>
    <xf borderId="5" fillId="3" fontId="14" numFmtId="0" xfId="0" applyAlignment="1" applyBorder="1" applyFont="1">
      <alignment horizontal="center" shrinkToFit="0" vertical="center" wrapText="1"/>
    </xf>
    <xf borderId="26" fillId="5" fontId="9" numFmtId="0" xfId="0" applyAlignment="1" applyBorder="1" applyFont="1">
      <alignment horizontal="center"/>
    </xf>
    <xf borderId="27" fillId="5" fontId="9" numFmtId="0" xfId="0" applyAlignment="1" applyBorder="1" applyFont="1">
      <alignment horizontal="center" vertical="center"/>
    </xf>
    <xf borderId="26" fillId="5" fontId="9" numFmtId="0" xfId="0" applyAlignment="1" applyBorder="1" applyFont="1">
      <alignment horizontal="center" shrinkToFit="0" wrapText="1"/>
    </xf>
    <xf borderId="5" fillId="3" fontId="9" numFmtId="0" xfId="0" applyAlignment="1" applyBorder="1" applyFont="1">
      <alignment horizontal="center" shrinkToFit="0" wrapText="1"/>
    </xf>
    <xf borderId="5" fillId="3" fontId="8" numFmtId="0" xfId="0" applyAlignment="1" applyBorder="1" applyFont="1">
      <alignment horizontal="center" vertical="center"/>
    </xf>
    <xf borderId="5" fillId="3" fontId="8" numFmtId="164" xfId="0" applyAlignment="1" applyBorder="1" applyFont="1" applyNumberFormat="1">
      <alignment horizontal="center"/>
    </xf>
    <xf borderId="26" fillId="6" fontId="9" numFmtId="0" xfId="0" applyAlignment="1" applyBorder="1" applyFont="1">
      <alignment horizontal="center"/>
    </xf>
    <xf borderId="27" fillId="6" fontId="9" numFmtId="0" xfId="0" applyAlignment="1" applyBorder="1" applyFont="1">
      <alignment horizontal="center" vertical="center"/>
    </xf>
    <xf borderId="26" fillId="6" fontId="9" numFmtId="0" xfId="0" applyAlignment="1" applyBorder="1" applyFont="1">
      <alignment horizontal="center" shrinkToFit="0" wrapText="1"/>
    </xf>
    <xf borderId="14" fillId="6" fontId="9" numFmtId="0" xfId="0" applyAlignment="1" applyBorder="1" applyFont="1">
      <alignment horizontal="center" shrinkToFit="0" wrapText="1"/>
    </xf>
    <xf borderId="5" fillId="3" fontId="8" numFmtId="0" xfId="0" applyAlignment="1" applyBorder="1" applyFont="1">
      <alignment horizontal="left"/>
    </xf>
    <xf borderId="5" fillId="3" fontId="9" numFmtId="0" xfId="0" applyAlignment="1" applyBorder="1" applyFont="1">
      <alignment horizontal="center"/>
    </xf>
    <xf borderId="5" fillId="3" fontId="9" numFmtId="0" xfId="0" applyAlignment="1" applyBorder="1" applyFont="1">
      <alignment horizontal="center" vertical="center"/>
    </xf>
    <xf borderId="14" fillId="5" fontId="9" numFmtId="0" xfId="0" applyAlignment="1" applyBorder="1" applyFont="1">
      <alignment horizontal="center" shrinkToFit="0" vertical="center" wrapText="1"/>
    </xf>
    <xf borderId="5" fillId="3" fontId="8" numFmtId="1" xfId="0" applyAlignment="1" applyBorder="1" applyFont="1" applyNumberFormat="1">
      <alignment horizontal="center"/>
    </xf>
    <xf borderId="5" fillId="3" fontId="4" numFmtId="0" xfId="0" applyAlignment="1" applyBorder="1" applyFont="1">
      <alignment horizontal="left"/>
    </xf>
    <xf borderId="9" fillId="4" fontId="7" numFmtId="0" xfId="0" applyAlignment="1" applyBorder="1" applyFont="1">
      <alignment horizontal="left" vertical="center"/>
    </xf>
    <xf borderId="28" fillId="0" fontId="3" numFmtId="0" xfId="0" applyBorder="1" applyFont="1"/>
    <xf borderId="29" fillId="0" fontId="3" numFmtId="0" xfId="0" applyBorder="1" applyFont="1"/>
    <xf borderId="5" fillId="3" fontId="14" numFmtId="0" xfId="0" applyBorder="1" applyFont="1"/>
    <xf borderId="5" fillId="3" fontId="15" numFmtId="0" xfId="0" applyAlignment="1" applyBorder="1" applyFont="1">
      <alignment shrinkToFit="0" vertical="center" wrapText="1"/>
    </xf>
    <xf borderId="30" fillId="7" fontId="8" numFmtId="0" xfId="0" applyAlignment="1" applyBorder="1" applyFont="1">
      <alignment horizontal="center" shrinkToFit="0" vertical="center" wrapText="1"/>
    </xf>
    <xf borderId="14" fillId="7" fontId="8" numFmtId="0" xfId="0" applyAlignment="1" applyBorder="1" applyFont="1">
      <alignment horizontal="center" shrinkToFit="0" vertical="center" wrapText="1"/>
    </xf>
    <xf borderId="5" fillId="3" fontId="14" numFmtId="0" xfId="0" applyAlignment="1" applyBorder="1" applyFont="1">
      <alignment shrinkToFit="0" vertical="center" wrapText="1"/>
    </xf>
    <xf borderId="6" fillId="5" fontId="8" numFmtId="0" xfId="0" applyAlignment="1" applyBorder="1" applyFont="1">
      <alignment horizontal="left"/>
    </xf>
    <xf borderId="31" fillId="5" fontId="9" numFmtId="0" xfId="0" applyAlignment="1" applyBorder="1" applyFont="1">
      <alignment horizontal="center" vertical="center"/>
    </xf>
    <xf borderId="16" fillId="3" fontId="9" numFmtId="0" xfId="0" applyAlignment="1" applyBorder="1" applyFont="1">
      <alignment horizontal="center" vertical="center"/>
    </xf>
    <xf borderId="5" fillId="3" fontId="14" numFmtId="0" xfId="0" applyAlignment="1" applyBorder="1" applyFont="1">
      <alignment horizontal="center"/>
    </xf>
    <xf borderId="6" fillId="6" fontId="8" numFmtId="0" xfId="0" applyAlignment="1" applyBorder="1" applyFont="1">
      <alignment horizontal="left"/>
    </xf>
    <xf borderId="31" fillId="6" fontId="9" numFmtId="0" xfId="0" applyAlignment="1" applyBorder="1" applyFont="1">
      <alignment horizontal="center" vertical="center"/>
    </xf>
    <xf borderId="32" fillId="5" fontId="8" numFmtId="0" xfId="0" applyAlignment="1" applyBorder="1" applyFont="1">
      <alignment horizontal="left"/>
    </xf>
    <xf borderId="5" fillId="3" fontId="4" numFmtId="2" xfId="0" applyAlignment="1" applyBorder="1" applyFont="1" applyNumberFormat="1">
      <alignment horizontal="center"/>
    </xf>
    <xf borderId="5" fillId="3" fontId="4" numFmtId="0" xfId="0" applyAlignment="1" applyBorder="1" applyFont="1">
      <alignment horizontal="center"/>
    </xf>
    <xf borderId="33" fillId="6" fontId="8" numFmtId="0" xfId="0" applyAlignment="1" applyBorder="1" applyFont="1">
      <alignment horizontal="left"/>
    </xf>
    <xf borderId="34" fillId="6" fontId="9" numFmtId="0" xfId="0" applyAlignment="1" applyBorder="1" applyFont="1">
      <alignment horizontal="center" vertical="center"/>
    </xf>
    <xf borderId="33" fillId="5" fontId="8" numFmtId="0" xfId="0" applyBorder="1" applyFont="1"/>
    <xf borderId="34" fillId="5" fontId="9" numFmtId="0" xfId="0" applyAlignment="1" applyBorder="1" applyFont="1">
      <alignment horizontal="center" vertical="center"/>
    </xf>
    <xf borderId="11" fillId="5" fontId="9" numFmtId="0" xfId="0" applyAlignment="1" applyBorder="1" applyFont="1">
      <alignment horizontal="center" vertical="center"/>
    </xf>
    <xf borderId="12" fillId="4" fontId="7" numFmtId="0" xfId="0" applyAlignment="1" applyBorder="1" applyFont="1">
      <alignment horizontal="left" vertical="center"/>
    </xf>
    <xf borderId="5" fillId="3" fontId="7" numFmtId="0" xfId="0" applyAlignment="1" applyBorder="1" applyFont="1">
      <alignment vertical="center"/>
    </xf>
    <xf borderId="5" fillId="3" fontId="9" numFmtId="1" xfId="0" applyAlignment="1" applyBorder="1" applyFont="1" applyNumberFormat="1">
      <alignment horizontal="center"/>
    </xf>
    <xf borderId="35" fillId="0" fontId="3" numFmtId="0" xfId="0" applyBorder="1" applyFont="1"/>
    <xf borderId="36" fillId="7" fontId="8" numFmtId="0" xfId="0" applyAlignment="1" applyBorder="1" applyFont="1">
      <alignment horizontal="center" shrinkToFit="0" vertical="center" wrapText="1"/>
    </xf>
    <xf borderId="20" fillId="3" fontId="14" numFmtId="0" xfId="0" applyAlignment="1" applyBorder="1" applyFont="1">
      <alignment horizontal="center" shrinkToFit="0" vertical="center" wrapText="1"/>
    </xf>
    <xf borderId="26" fillId="5" fontId="8" numFmtId="0" xfId="0" applyAlignment="1" applyBorder="1" applyFont="1">
      <alignment horizontal="left" shrinkToFit="0" vertical="center" wrapText="1"/>
    </xf>
    <xf borderId="5" fillId="3" fontId="8" numFmtId="0" xfId="0" applyAlignment="1" applyBorder="1" applyFont="1">
      <alignment horizontal="left" shrinkToFit="0" vertical="center" wrapText="1"/>
    </xf>
    <xf borderId="26" fillId="3" fontId="8" numFmtId="0" xfId="0" applyAlignment="1" applyBorder="1" applyFont="1">
      <alignment horizontal="left"/>
    </xf>
    <xf borderId="16" fillId="3" fontId="4" numFmtId="0" xfId="0" applyAlignment="1" applyBorder="1" applyFont="1">
      <alignment horizontal="center" vertical="center"/>
    </xf>
    <xf borderId="5" fillId="3" fontId="4" numFmtId="0" xfId="0" applyAlignment="1" applyBorder="1" applyFont="1">
      <alignment horizontal="center" vertical="center"/>
    </xf>
    <xf borderId="20" fillId="3" fontId="4" numFmtId="1" xfId="0" applyAlignment="1" applyBorder="1" applyFont="1" applyNumberFormat="1">
      <alignment horizontal="center"/>
    </xf>
    <xf borderId="26" fillId="6" fontId="8" numFmtId="0" xfId="0" applyAlignment="1" applyBorder="1" applyFont="1">
      <alignment horizontal="left"/>
    </xf>
    <xf borderId="25" fillId="3" fontId="8" numFmtId="0" xfId="0" applyAlignment="1" applyBorder="1" applyFont="1">
      <alignment horizontal="left" vertical="center"/>
    </xf>
    <xf borderId="11" fillId="3" fontId="9" numFmtId="0" xfId="0" applyAlignment="1" applyBorder="1" applyFont="1">
      <alignment horizontal="center" vertical="center"/>
    </xf>
    <xf borderId="25" fillId="6" fontId="8" numFmtId="0" xfId="0" applyAlignment="1" applyBorder="1" applyFont="1">
      <alignment horizontal="left" vertical="center"/>
    </xf>
    <xf borderId="11" fillId="6" fontId="9" numFmtId="0" xfId="0" applyAlignment="1" applyBorder="1" applyFont="1">
      <alignment horizontal="center" vertical="center"/>
    </xf>
    <xf borderId="12" fillId="7" fontId="8" numFmtId="0" xfId="0" applyAlignment="1" applyBorder="1" applyFont="1">
      <alignment horizontal="center" vertical="center"/>
    </xf>
    <xf borderId="14" fillId="5" fontId="8" numFmtId="0" xfId="0" applyBorder="1" applyFont="1"/>
    <xf borderId="12" fillId="5" fontId="8" numFmtId="0" xfId="0" applyAlignment="1" applyBorder="1" applyFont="1">
      <alignment horizontal="center" vertical="center"/>
    </xf>
    <xf borderId="14" fillId="6" fontId="8" numFmtId="0" xfId="0" applyBorder="1" applyFont="1"/>
    <xf borderId="20" fillId="3" fontId="8" numFmtId="0" xfId="0" applyAlignment="1" applyBorder="1" applyFont="1">
      <alignment horizontal="center" vertical="center"/>
    </xf>
    <xf borderId="26" fillId="6" fontId="8" numFmtId="0" xfId="0" applyBorder="1" applyFont="1"/>
    <xf borderId="26" fillId="7" fontId="8" numFmtId="0" xfId="0" applyAlignment="1" applyBorder="1" applyFont="1">
      <alignment horizontal="center"/>
    </xf>
    <xf borderId="14" fillId="7" fontId="8" numFmtId="0" xfId="0" applyAlignment="1" applyBorder="1" applyFont="1">
      <alignment horizontal="center"/>
    </xf>
    <xf borderId="20" fillId="3" fontId="4" numFmtId="0" xfId="0" applyBorder="1" applyFont="1"/>
    <xf borderId="14" fillId="6" fontId="4" numFmtId="0" xfId="0" applyBorder="1" applyFont="1"/>
    <xf borderId="26" fillId="5" fontId="8" numFmtId="0" xfId="0" applyBorder="1" applyFont="1"/>
    <xf borderId="14" fillId="5" fontId="4" numFmtId="0" xfId="0" applyBorder="1" applyFont="1"/>
    <xf borderId="21" fillId="3" fontId="4" numFmtId="0" xfId="0" applyBorder="1" applyFont="1"/>
    <xf borderId="37" fillId="3" fontId="4" numFmtId="0" xfId="0" applyBorder="1" applyFont="1"/>
    <xf borderId="5" fillId="3" fontId="7" numFmtId="0" xfId="0" applyAlignment="1" applyBorder="1" applyFont="1">
      <alignment horizontal="left" vertical="center"/>
    </xf>
    <xf borderId="26" fillId="4" fontId="7" numFmtId="0" xfId="0" applyAlignment="1" applyBorder="1" applyFont="1">
      <alignment vertical="center"/>
    </xf>
    <xf borderId="23" fillId="4" fontId="7" numFmtId="0" xfId="0" applyAlignment="1" applyBorder="1" applyFont="1">
      <alignment vertical="center"/>
    </xf>
    <xf borderId="26" fillId="7" fontId="8" numFmtId="0" xfId="0" applyAlignment="1" applyBorder="1" applyFont="1">
      <alignment horizontal="center" vertical="center"/>
    </xf>
    <xf borderId="26" fillId="5" fontId="16" numFmtId="0" xfId="0" applyAlignment="1" applyBorder="1" applyFont="1">
      <alignment horizontal="left" vertical="center"/>
    </xf>
    <xf borderId="14" fillId="5" fontId="16" numFmtId="0" xfId="0" applyAlignment="1" applyBorder="1" applyFont="1">
      <alignment horizontal="center"/>
    </xf>
    <xf borderId="26" fillId="6" fontId="8" numFmtId="0" xfId="0" applyAlignment="1" applyBorder="1" applyFont="1">
      <alignment shrinkToFit="0" wrapText="1"/>
    </xf>
    <xf borderId="25" fillId="6" fontId="8" numFmtId="0" xfId="0" applyAlignment="1" applyBorder="1" applyFont="1">
      <alignment shrinkToFit="0" wrapText="1"/>
    </xf>
    <xf borderId="16" fillId="6" fontId="9" numFmtId="0" xfId="0" applyAlignment="1" applyBorder="1" applyFont="1">
      <alignment horizontal="center"/>
    </xf>
    <xf borderId="25" fillId="5" fontId="16" numFmtId="0" xfId="0" applyAlignment="1" applyBorder="1" applyFont="1">
      <alignment horizontal="left" shrinkToFit="0" vertical="center" wrapText="1"/>
    </xf>
    <xf borderId="26" fillId="6" fontId="16" numFmtId="0" xfId="0" applyBorder="1" applyFont="1"/>
    <xf borderId="14" fillId="6" fontId="16" numFmtId="0" xfId="0" applyAlignment="1" applyBorder="1" applyFont="1">
      <alignment horizontal="center"/>
    </xf>
    <xf borderId="26" fillId="5" fontId="8" numFmtId="0" xfId="0" applyAlignment="1" applyBorder="1" applyFont="1">
      <alignment shrinkToFit="0" wrapText="1"/>
    </xf>
    <xf borderId="5" fillId="3" fontId="4" numFmtId="1" xfId="0" applyAlignment="1" applyBorder="1" applyFont="1" applyNumberFormat="1">
      <alignment horizontal="center"/>
    </xf>
    <xf borderId="1" fillId="7" fontId="8" numFmtId="0" xfId="0" applyAlignment="1" applyBorder="1" applyFont="1">
      <alignment horizontal="center" shrinkToFit="0" vertical="center" wrapText="1"/>
    </xf>
    <xf borderId="38" fillId="5" fontId="8" numFmtId="0" xfId="0" applyAlignment="1" applyBorder="1" applyFont="1">
      <alignment horizontal="left"/>
    </xf>
    <xf borderId="17" fillId="5" fontId="9" numFmtId="0" xfId="0" applyAlignment="1" applyBorder="1" applyFont="1">
      <alignment horizontal="center"/>
    </xf>
    <xf borderId="38" fillId="6" fontId="8" numFmtId="0" xfId="0" applyAlignment="1" applyBorder="1" applyFont="1">
      <alignment horizontal="left"/>
    </xf>
    <xf borderId="17" fillId="6" fontId="9" numFmtId="0" xfId="0" applyAlignment="1" applyBorder="1" applyFont="1">
      <alignment horizontal="center"/>
    </xf>
    <xf borderId="39" fillId="7" fontId="14" numFmtId="0" xfId="0" applyAlignment="1" applyBorder="1" applyFont="1">
      <alignment horizontal="center" shrinkToFit="0" vertical="center" wrapText="1"/>
    </xf>
    <xf borderId="40" fillId="0" fontId="3" numFmtId="0" xfId="0" applyBorder="1" applyFont="1"/>
    <xf borderId="41" fillId="0" fontId="3" numFmtId="0" xfId="0" applyBorder="1" applyFont="1"/>
    <xf borderId="42" fillId="7" fontId="14" numFmtId="0" xfId="0" applyAlignment="1" applyBorder="1" applyFont="1">
      <alignment horizontal="center"/>
    </xf>
    <xf borderId="43" fillId="0" fontId="3" numFmtId="0" xfId="0" applyBorder="1" applyFont="1"/>
    <xf borderId="44" fillId="0" fontId="3" numFmtId="0" xfId="0" applyBorder="1" applyFont="1"/>
    <xf borderId="45" fillId="0" fontId="3" numFmtId="0" xfId="0" applyBorder="1" applyFont="1"/>
    <xf borderId="46" fillId="6" fontId="4" numFmtId="0" xfId="0" applyAlignment="1" applyBorder="1" applyFont="1">
      <alignment horizontal="center"/>
    </xf>
    <xf borderId="47" fillId="2" fontId="2" numFmtId="0" xfId="0" applyAlignment="1" applyBorder="1" applyFont="1">
      <alignment horizontal="left" shrinkToFit="0" vertical="center" wrapText="1"/>
    </xf>
    <xf borderId="48" fillId="0" fontId="3" numFmtId="0" xfId="0" applyBorder="1" applyFont="1"/>
    <xf borderId="49" fillId="0" fontId="3" numFmtId="0" xfId="0" applyBorder="1" applyFont="1"/>
    <xf borderId="5" fillId="2" fontId="6" numFmtId="0" xfId="0" applyBorder="1" applyFont="1"/>
    <xf borderId="50" fillId="4" fontId="7" numFmtId="0" xfId="0" applyAlignment="1" applyBorder="1" applyFont="1">
      <alignment horizontal="left" vertical="center"/>
    </xf>
    <xf borderId="51" fillId="0" fontId="3" numFmtId="0" xfId="0" applyBorder="1" applyFont="1"/>
    <xf borderId="52" fillId="0" fontId="3" numFmtId="0" xfId="0" applyBorder="1" applyFont="1"/>
    <xf borderId="53" fillId="7" fontId="14" numFmtId="0" xfId="0" applyAlignment="1" applyBorder="1" applyFont="1">
      <alignment horizontal="center" vertical="center"/>
    </xf>
    <xf borderId="54" fillId="7" fontId="14" numFmtId="0" xfId="0" applyAlignment="1" applyBorder="1" applyFont="1">
      <alignment horizontal="center" vertical="center"/>
    </xf>
    <xf borderId="55" fillId="0" fontId="3" numFmtId="0" xfId="0" applyBorder="1" applyFont="1"/>
    <xf borderId="56" fillId="0" fontId="3" numFmtId="0" xfId="0" applyBorder="1" applyFont="1"/>
    <xf borderId="57" fillId="0" fontId="3" numFmtId="0" xfId="0" applyBorder="1" applyFont="1"/>
    <xf borderId="58" fillId="0" fontId="3" numFmtId="0" xfId="0" applyBorder="1" applyFont="1"/>
    <xf borderId="59" fillId="7" fontId="14" numFmtId="0" xfId="0" applyAlignment="1" applyBorder="1" applyFont="1">
      <alignment horizontal="center" shrinkToFit="0" vertical="center" wrapText="1"/>
    </xf>
    <xf borderId="60" fillId="7" fontId="14" numFmtId="0" xfId="0" applyAlignment="1" applyBorder="1" applyFont="1">
      <alignment horizontal="center" shrinkToFit="0" vertical="center" wrapText="1"/>
    </xf>
    <xf borderId="61" fillId="7" fontId="14" numFmtId="0" xfId="0" applyAlignment="1" applyBorder="1" applyFont="1">
      <alignment horizontal="center" shrinkToFit="0" vertical="center" wrapText="1"/>
    </xf>
    <xf borderId="62" fillId="7" fontId="14" numFmtId="0" xfId="0" applyAlignment="1" applyBorder="1" applyFont="1">
      <alignment horizontal="center" shrinkToFit="0" vertical="center" wrapText="1"/>
    </xf>
    <xf borderId="5" fillId="3" fontId="4" numFmtId="0" xfId="0" applyAlignment="1" applyBorder="1" applyFont="1">
      <alignment shrinkToFit="0" wrapText="1"/>
    </xf>
    <xf borderId="62" fillId="5" fontId="8" numFmtId="0" xfId="0" applyBorder="1" applyFont="1"/>
    <xf borderId="59" fillId="5" fontId="4" numFmtId="0" xfId="0" applyAlignment="1" applyBorder="1" applyFont="1">
      <alignment horizontal="right"/>
    </xf>
    <xf borderId="59" fillId="5" fontId="9" numFmtId="0" xfId="0" applyAlignment="1" applyBorder="1" applyFont="1">
      <alignment horizontal="right"/>
    </xf>
    <xf borderId="60" fillId="5" fontId="9" numFmtId="2" xfId="0" applyBorder="1" applyFont="1" applyNumberFormat="1"/>
    <xf borderId="61" fillId="5" fontId="4" numFmtId="166" xfId="0" applyAlignment="1" applyBorder="1" applyFont="1" applyNumberFormat="1">
      <alignment horizontal="right"/>
    </xf>
    <xf borderId="60" fillId="5" fontId="9" numFmtId="0" xfId="0" applyBorder="1" applyFont="1"/>
    <xf borderId="61" fillId="5" fontId="4" numFmtId="0" xfId="0" applyAlignment="1" applyBorder="1" applyFont="1">
      <alignment horizontal="right"/>
    </xf>
    <xf borderId="60" fillId="5" fontId="9" numFmtId="166" xfId="0" applyBorder="1" applyFont="1" applyNumberFormat="1"/>
    <xf borderId="62" fillId="5" fontId="9" numFmtId="166" xfId="0" applyBorder="1" applyFont="1" applyNumberFormat="1"/>
    <xf borderId="5" fillId="3" fontId="4" numFmtId="0" xfId="0" applyAlignment="1" applyBorder="1" applyFont="1">
      <alignment horizontal="right"/>
    </xf>
    <xf borderId="62" fillId="6" fontId="8" numFmtId="0" xfId="0" applyBorder="1" applyFont="1"/>
    <xf borderId="59" fillId="6" fontId="4" numFmtId="0" xfId="0" applyAlignment="1" applyBorder="1" applyFont="1">
      <alignment horizontal="right"/>
    </xf>
    <xf borderId="59" fillId="6" fontId="9" numFmtId="0" xfId="0" applyAlignment="1" applyBorder="1" applyFont="1">
      <alignment horizontal="right"/>
    </xf>
    <xf borderId="60" fillId="6" fontId="9" numFmtId="2" xfId="0" applyBorder="1" applyFont="1" applyNumberFormat="1"/>
    <xf borderId="61" fillId="6" fontId="4" numFmtId="166" xfId="0" applyAlignment="1" applyBorder="1" applyFont="1" applyNumberFormat="1">
      <alignment horizontal="right"/>
    </xf>
    <xf borderId="60" fillId="6" fontId="9" numFmtId="0" xfId="0" applyBorder="1" applyFont="1"/>
    <xf borderId="61" fillId="6" fontId="4" numFmtId="0" xfId="0" applyAlignment="1" applyBorder="1" applyFont="1">
      <alignment horizontal="right"/>
    </xf>
    <xf borderId="60" fillId="6" fontId="9" numFmtId="166" xfId="0" applyBorder="1" applyFont="1" applyNumberFormat="1"/>
    <xf borderId="62" fillId="6" fontId="9" numFmtId="166" xfId="0" applyBorder="1" applyFont="1" applyNumberFormat="1"/>
    <xf borderId="62" fillId="6" fontId="9" numFmtId="0" xfId="0" applyBorder="1" applyFont="1"/>
    <xf borderId="62" fillId="5" fontId="9" numFmtId="0" xfId="0" applyBorder="1" applyFont="1"/>
    <xf borderId="62" fillId="3" fontId="8" numFmtId="0" xfId="0" applyBorder="1" applyFont="1"/>
    <xf borderId="59" fillId="3" fontId="9" numFmtId="0" xfId="0" applyBorder="1" applyFont="1"/>
    <xf borderId="60" fillId="3" fontId="9" numFmtId="0" xfId="0" applyAlignment="1" applyBorder="1" applyFont="1">
      <alignment vertical="center"/>
    </xf>
    <xf borderId="60" fillId="3" fontId="9" numFmtId="0" xfId="0" applyBorder="1" applyFont="1"/>
    <xf borderId="61" fillId="3" fontId="9" numFmtId="0" xfId="0" applyBorder="1" applyFont="1"/>
    <xf borderId="59" fillId="3" fontId="9" numFmtId="0" xfId="0" applyAlignment="1" applyBorder="1" applyFont="1">
      <alignment vertical="center"/>
    </xf>
    <xf borderId="63" fillId="3" fontId="4" numFmtId="0" xfId="0" applyBorder="1" applyFont="1"/>
    <xf borderId="60" fillId="3" fontId="4" numFmtId="0" xfId="0" applyBorder="1" applyFont="1"/>
    <xf borderId="61" fillId="3" fontId="4" numFmtId="0" xfId="0" applyBorder="1" applyFont="1"/>
    <xf borderId="59" fillId="3" fontId="4" numFmtId="0" xfId="0" applyBorder="1" applyFont="1"/>
    <xf borderId="62" fillId="7" fontId="17" numFmtId="0" xfId="0" applyAlignment="1" applyBorder="1" applyFont="1">
      <alignment horizontal="center" vertical="center"/>
    </xf>
    <xf borderId="64" fillId="7" fontId="9" numFmtId="0" xfId="0" applyAlignment="1" applyBorder="1" applyFont="1">
      <alignment horizontal="center" vertical="center"/>
    </xf>
    <xf borderId="65" fillId="7" fontId="9" numFmtId="2" xfId="0" applyAlignment="1" applyBorder="1" applyFont="1" applyNumberFormat="1">
      <alignment horizontal="center" vertical="center"/>
    </xf>
    <xf borderId="65" fillId="7" fontId="9" numFmtId="0" xfId="0" applyAlignment="1" applyBorder="1" applyFont="1">
      <alignment horizontal="center" vertical="center"/>
    </xf>
    <xf borderId="66" fillId="7" fontId="9" numFmtId="166" xfId="0" applyAlignment="1" applyBorder="1" applyFont="1" applyNumberFormat="1">
      <alignment horizontal="center" vertical="center"/>
    </xf>
    <xf borderId="67" fillId="7" fontId="4" numFmtId="166" xfId="0" applyAlignment="1" applyBorder="1" applyFont="1" applyNumberFormat="1">
      <alignment horizontal="center" vertical="center"/>
    </xf>
    <xf borderId="65" fillId="7" fontId="4" numFmtId="0" xfId="0" applyAlignment="1" applyBorder="1" applyFont="1">
      <alignment horizontal="center" vertical="center"/>
    </xf>
    <xf borderId="65" fillId="7" fontId="4" numFmtId="2" xfId="0" applyAlignment="1" applyBorder="1" applyFont="1" applyNumberFormat="1">
      <alignment horizontal="center" vertical="center"/>
    </xf>
    <xf borderId="66" fillId="7" fontId="4" numFmtId="166" xfId="0" applyAlignment="1" applyBorder="1" applyFont="1" applyNumberFormat="1">
      <alignment horizontal="center" vertical="center"/>
    </xf>
    <xf borderId="64" fillId="7" fontId="4" numFmtId="0" xfId="0" applyAlignment="1" applyBorder="1" applyFont="1">
      <alignment horizontal="center" vertical="center"/>
    </xf>
    <xf borderId="5" fillId="3" fontId="8" numFmtId="0" xfId="0" applyBorder="1" applyFont="1"/>
    <xf borderId="68" fillId="4" fontId="7" numFmtId="0" xfId="0" applyAlignment="1" applyBorder="1" applyFont="1">
      <alignment horizontal="left" vertical="center"/>
    </xf>
    <xf borderId="69" fillId="0" fontId="3" numFmtId="0" xfId="0" applyBorder="1" applyFont="1"/>
    <xf borderId="70" fillId="0" fontId="3" numFmtId="0" xfId="0" applyBorder="1" applyFont="1"/>
    <xf borderId="12" fillId="5" fontId="4" numFmtId="0" xfId="0" applyAlignment="1" applyBorder="1" applyFont="1">
      <alignment horizontal="left" vertical="center"/>
    </xf>
    <xf borderId="12" fillId="6" fontId="4" numFmtId="0" xfId="0" applyAlignment="1" applyBorder="1" applyFont="1">
      <alignment horizontal="left" vertical="center"/>
    </xf>
    <xf borderId="6" fillId="4" fontId="7" numFmtId="0" xfId="0" applyAlignment="1" applyBorder="1" applyFont="1">
      <alignment shrinkToFit="0" vertical="center" wrapText="1"/>
    </xf>
    <xf borderId="71" fillId="8" fontId="15" numFmtId="0" xfId="0" applyAlignment="1" applyBorder="1" applyFill="1" applyFont="1">
      <alignment horizontal="left"/>
    </xf>
    <xf borderId="72" fillId="0" fontId="3" numFmtId="0" xfId="0" applyBorder="1" applyFont="1"/>
    <xf borderId="73" fillId="0" fontId="3" numFmtId="0" xfId="0" applyBorder="1" applyFont="1"/>
    <xf borderId="25" fillId="5" fontId="18" numFmtId="0" xfId="0" applyAlignment="1" applyBorder="1" applyFont="1">
      <alignment horizontal="center"/>
    </xf>
    <xf borderId="71" fillId="8" fontId="8" numFmtId="0" xfId="0" applyBorder="1" applyFont="1"/>
    <xf borderId="26" fillId="6" fontId="18" numFmtId="0" xfId="0" applyAlignment="1" applyBorder="1" applyFont="1">
      <alignment horizontal="center"/>
    </xf>
    <xf borderId="26" fillId="5" fontId="18" numFmtId="0" xfId="0" applyAlignment="1" applyBorder="1" applyFont="1">
      <alignment horizontal="center"/>
    </xf>
    <xf borderId="26" fillId="5" fontId="18" numFmtId="0" xfId="0" applyAlignment="1" applyBorder="1" applyFont="1">
      <alignment horizontal="center" shrinkToFit="0" wrapText="1"/>
    </xf>
    <xf borderId="26" fillId="6" fontId="18" numFmtId="49" xfId="0" applyAlignment="1" applyBorder="1" applyFont="1" applyNumberFormat="1">
      <alignment horizontal="center" shrinkToFit="0" vertical="center" wrapText="1"/>
    </xf>
    <xf borderId="71" fillId="8" fontId="8" numFmtId="49" xfId="0" applyAlignment="1" applyBorder="1" applyFont="1" applyNumberFormat="1">
      <alignment vertical="center"/>
    </xf>
    <xf borderId="26" fillId="5" fontId="18" numFmtId="49" xfId="0" applyAlignment="1" applyBorder="1" applyFont="1" applyNumberFormat="1">
      <alignment horizontal="center" shrinkToFit="0" vertical="center" wrapText="1"/>
    </xf>
    <xf borderId="26" fillId="6" fontId="18" numFmtId="0" xfId="0" applyAlignment="1" applyBorder="1" applyFont="1">
      <alignment horizontal="center" shrinkToFit="0" vertical="center" wrapText="1"/>
    </xf>
    <xf borderId="71" fillId="8" fontId="8" numFmtId="0" xfId="0" applyAlignment="1" applyBorder="1" applyFont="1">
      <alignment vertical="center"/>
    </xf>
    <xf borderId="26" fillId="5" fontId="18" numFmtId="0" xfId="0" applyAlignment="1" applyBorder="1" applyFont="1">
      <alignment horizontal="center" vertical="center"/>
    </xf>
    <xf borderId="26" fillId="6" fontId="18" numFmtId="0" xfId="0" applyAlignment="1" applyBorder="1" applyFont="1">
      <alignment horizontal="center" vertical="center"/>
    </xf>
    <xf borderId="68" fillId="4" fontId="12" numFmtId="0" xfId="0" applyAlignment="1" applyBorder="1" applyFont="1">
      <alignment horizontal="left"/>
    </xf>
    <xf borderId="74" fillId="0" fontId="3" numFmtId="0" xfId="0" applyBorder="1" applyFont="1"/>
    <xf borderId="11" fillId="7" fontId="14" numFmtId="0" xfId="0" applyAlignment="1" applyBorder="1" applyFont="1">
      <alignment horizontal="center" vertical="center"/>
    </xf>
    <xf borderId="11" fillId="7" fontId="14" numFmtId="0" xfId="0" applyAlignment="1" applyBorder="1" applyFont="1">
      <alignment horizontal="center" shrinkToFit="0" vertical="center" wrapText="1"/>
    </xf>
    <xf borderId="16" fillId="7" fontId="14" numFmtId="0" xfId="0" applyAlignment="1" applyBorder="1" applyFont="1">
      <alignment horizontal="center" shrinkToFit="0" vertical="center" wrapText="1"/>
    </xf>
    <xf borderId="14" fillId="5" fontId="18" numFmtId="1" xfId="0" applyAlignment="1" applyBorder="1" applyFont="1" applyNumberFormat="1">
      <alignment horizontal="center"/>
    </xf>
    <xf borderId="26" fillId="5" fontId="18" numFmtId="165" xfId="0" applyAlignment="1" applyBorder="1" applyFont="1" applyNumberFormat="1">
      <alignment horizontal="center"/>
    </xf>
    <xf borderId="38" fillId="3" fontId="18" numFmtId="1" xfId="0" applyAlignment="1" applyBorder="1" applyFont="1" applyNumberFormat="1">
      <alignment horizontal="center"/>
    </xf>
    <xf borderId="38" fillId="3" fontId="18" numFmtId="0" xfId="0" applyBorder="1" applyFont="1"/>
    <xf borderId="19" fillId="3" fontId="18" numFmtId="0" xfId="0" applyBorder="1" applyFont="1"/>
    <xf borderId="5" fillId="3" fontId="19" numFmtId="0" xfId="0" applyBorder="1" applyFont="1"/>
    <xf borderId="14" fillId="6" fontId="18" numFmtId="1" xfId="0" applyAlignment="1" applyBorder="1" applyFont="1" applyNumberFormat="1">
      <alignment horizontal="center"/>
    </xf>
    <xf borderId="26" fillId="6" fontId="18" numFmtId="165" xfId="0" applyAlignment="1" applyBorder="1" applyFont="1" applyNumberFormat="1">
      <alignment horizontal="center"/>
    </xf>
    <xf borderId="1" fillId="3" fontId="18" numFmtId="1" xfId="0" applyAlignment="1" applyBorder="1" applyFont="1" applyNumberFormat="1">
      <alignment horizontal="center"/>
    </xf>
    <xf borderId="1" fillId="3" fontId="18" numFmtId="0" xfId="0" applyBorder="1" applyFont="1"/>
    <xf borderId="20" fillId="3" fontId="18" numFmtId="0" xfId="0" applyBorder="1" applyFont="1"/>
    <xf borderId="25" fillId="3" fontId="18" numFmtId="1" xfId="0" applyAlignment="1" applyBorder="1" applyFont="1" applyNumberFormat="1">
      <alignment horizontal="center"/>
    </xf>
    <xf borderId="14" fillId="6" fontId="18" numFmtId="165" xfId="0" applyAlignment="1" applyBorder="1" applyFont="1" applyNumberFormat="1">
      <alignment horizontal="center"/>
    </xf>
    <xf borderId="25" fillId="6" fontId="18" numFmtId="165" xfId="0" applyAlignment="1" applyBorder="1" applyFont="1" applyNumberFormat="1">
      <alignment horizontal="center"/>
    </xf>
    <xf borderId="14" fillId="5" fontId="18" numFmtId="165" xfId="0" applyAlignment="1" applyBorder="1" applyFont="1" applyNumberFormat="1">
      <alignment horizontal="center"/>
    </xf>
    <xf borderId="17" fillId="6" fontId="18" numFmtId="165" xfId="0" applyAlignment="1" applyBorder="1" applyFont="1" applyNumberFormat="1">
      <alignment horizontal="center"/>
    </xf>
    <xf borderId="26" fillId="5" fontId="18" numFmtId="1" xfId="0" applyAlignment="1" applyBorder="1" applyFont="1" applyNumberFormat="1">
      <alignment horizontal="center"/>
    </xf>
    <xf borderId="17" fillId="3" fontId="18" numFmtId="165" xfId="0" applyAlignment="1" applyBorder="1" applyFont="1" applyNumberFormat="1">
      <alignment horizontal="center"/>
    </xf>
    <xf borderId="22" fillId="5" fontId="18" numFmtId="165" xfId="0" applyAlignment="1" applyBorder="1" applyFont="1" applyNumberFormat="1">
      <alignment horizontal="center"/>
    </xf>
    <xf borderId="25" fillId="3" fontId="18" numFmtId="2" xfId="0" applyBorder="1" applyFont="1" applyNumberFormat="1"/>
    <xf borderId="37" fillId="3" fontId="18" numFmtId="0" xfId="0" applyBorder="1" applyFont="1"/>
    <xf borderId="26" fillId="6" fontId="18" numFmtId="1" xfId="0" applyAlignment="1" applyBorder="1" applyFont="1" applyNumberFormat="1">
      <alignment horizontal="center"/>
    </xf>
    <xf borderId="5" fillId="3" fontId="18" numFmtId="165" xfId="0" applyAlignment="1" applyBorder="1" applyFont="1" applyNumberFormat="1">
      <alignment horizontal="center"/>
    </xf>
    <xf borderId="23" fillId="6" fontId="18" numFmtId="165" xfId="0" applyAlignment="1" applyBorder="1" applyFont="1" applyNumberFormat="1">
      <alignment horizontal="center"/>
    </xf>
    <xf borderId="11" fillId="5" fontId="8" numFmtId="0" xfId="0" applyAlignment="1" applyBorder="1" applyFont="1">
      <alignment horizontal="left"/>
    </xf>
    <xf borderId="16" fillId="5" fontId="4" numFmtId="1" xfId="0" applyAlignment="1" applyBorder="1" applyFont="1" applyNumberFormat="1">
      <alignment horizontal="center"/>
    </xf>
    <xf borderId="1" fillId="5" fontId="4" numFmtId="1" xfId="0" applyAlignment="1" applyBorder="1" applyFont="1" applyNumberFormat="1">
      <alignment horizontal="center"/>
    </xf>
    <xf borderId="16" fillId="3" fontId="18" numFmtId="165" xfId="0" applyAlignment="1" applyBorder="1" applyFont="1" applyNumberFormat="1">
      <alignment horizontal="center"/>
    </xf>
    <xf borderId="16" fillId="5" fontId="18" numFmtId="165" xfId="0" applyAlignment="1" applyBorder="1" applyFont="1" applyNumberFormat="1">
      <alignment horizontal="center"/>
    </xf>
    <xf borderId="5" fillId="3" fontId="4" numFmtId="164" xfId="0" applyAlignment="1" applyBorder="1" applyFont="1" applyNumberFormat="1">
      <alignment horizontal="center"/>
    </xf>
    <xf borderId="16" fillId="3" fontId="4" numFmtId="0" xfId="0" applyBorder="1" applyFont="1"/>
    <xf borderId="75" fillId="8" fontId="8" numFmtId="1" xfId="0" applyAlignment="1" applyBorder="1" applyFont="1" applyNumberFormat="1">
      <alignment horizontal="left" shrinkToFit="0" vertical="top" wrapText="1"/>
    </xf>
    <xf borderId="76" fillId="8" fontId="8" numFmtId="1" xfId="0" applyAlignment="1" applyBorder="1" applyFont="1" applyNumberFormat="1">
      <alignment horizontal="left" shrinkToFit="0" vertical="top" wrapText="1"/>
    </xf>
    <xf borderId="77" fillId="8" fontId="8" numFmtId="1" xfId="0" applyAlignment="1" applyBorder="1" applyFont="1" applyNumberFormat="1">
      <alignment horizontal="left" shrinkToFit="0" vertical="top" wrapText="1"/>
    </xf>
    <xf borderId="76" fillId="8" fontId="8" numFmtId="164" xfId="0" applyAlignment="1" applyBorder="1" applyFont="1" applyNumberFormat="1">
      <alignment horizontal="left" shrinkToFit="0" vertical="top" wrapText="1"/>
    </xf>
    <xf borderId="12" fillId="9" fontId="7" numFmtId="0" xfId="0" applyAlignment="1" applyBorder="1" applyFill="1" applyFont="1">
      <alignment horizontal="left"/>
    </xf>
    <xf borderId="25" fillId="7" fontId="14" numFmtId="0" xfId="0" applyAlignment="1" applyBorder="1" applyFont="1">
      <alignment horizontal="center" shrinkToFit="0" vertical="center" wrapText="1"/>
    </xf>
    <xf borderId="27" fillId="5" fontId="18" numFmtId="0" xfId="0" applyAlignment="1" applyBorder="1" applyFont="1">
      <alignment horizontal="center" vertical="center"/>
    </xf>
    <xf borderId="26" fillId="5" fontId="18" numFmtId="0" xfId="0" applyAlignment="1" applyBorder="1" applyFont="1">
      <alignment horizontal="left" shrinkToFit="0" wrapText="1"/>
    </xf>
    <xf borderId="14" fillId="5" fontId="18" numFmtId="0" xfId="0" applyAlignment="1" applyBorder="1" applyFont="1">
      <alignment horizontal="center" shrinkToFit="0" wrapText="1"/>
    </xf>
    <xf borderId="27" fillId="6" fontId="18" numFmtId="0" xfId="0" applyAlignment="1" applyBorder="1" applyFont="1">
      <alignment horizontal="center" vertical="center"/>
    </xf>
    <xf borderId="26" fillId="6" fontId="18" numFmtId="0" xfId="0" applyAlignment="1" applyBorder="1" applyFont="1">
      <alignment horizontal="left" shrinkToFit="0" wrapText="1"/>
    </xf>
    <xf borderId="14" fillId="6" fontId="18" numFmtId="0" xfId="0" applyAlignment="1" applyBorder="1" applyFont="1">
      <alignment horizontal="center" shrinkToFit="0" wrapText="1"/>
    </xf>
    <xf borderId="14" fillId="6" fontId="18" numFmtId="0" xfId="0" applyAlignment="1" applyBorder="1" applyFont="1">
      <alignment horizontal="center" vertical="center"/>
    </xf>
    <xf borderId="14" fillId="5" fontId="18" numFmtId="0" xfId="0" applyAlignment="1" applyBorder="1" applyFont="1">
      <alignment horizontal="center" vertical="center"/>
    </xf>
    <xf borderId="38" fillId="5" fontId="4" numFmtId="0" xfId="0" applyAlignment="1" applyBorder="1" applyFont="1">
      <alignment horizontal="center"/>
    </xf>
    <xf borderId="78" fillId="5" fontId="4" numFmtId="0" xfId="0" applyAlignment="1" applyBorder="1" applyFont="1">
      <alignment horizontal="center" vertical="center"/>
    </xf>
    <xf borderId="38" fillId="5" fontId="4" numFmtId="0" xfId="0" applyAlignment="1" applyBorder="1" applyFont="1">
      <alignment horizontal="left" shrinkToFit="0" wrapText="1"/>
    </xf>
    <xf borderId="17" fillId="5" fontId="4" numFmtId="0" xfId="0" applyAlignment="1" applyBorder="1" applyFont="1">
      <alignment horizontal="center" shrinkToFit="0" wrapText="1"/>
    </xf>
    <xf borderId="76" fillId="8" fontId="8" numFmtId="0" xfId="0" applyAlignment="1" applyBorder="1" applyFont="1">
      <alignment horizontal="left" shrinkToFit="0" vertical="top" wrapText="1"/>
    </xf>
    <xf borderId="76" fillId="8" fontId="9" numFmtId="0" xfId="0" applyAlignment="1" applyBorder="1" applyFont="1">
      <alignment horizontal="left" shrinkToFit="0" vertical="top" wrapText="1"/>
    </xf>
    <xf borderId="79" fillId="8" fontId="9" numFmtId="0" xfId="0" applyAlignment="1" applyBorder="1" applyFont="1">
      <alignment horizontal="left" shrinkToFit="0" vertical="top" wrapText="1"/>
    </xf>
    <xf borderId="12" fillId="10" fontId="7" numFmtId="0" xfId="0" applyAlignment="1" applyBorder="1" applyFill="1" applyFont="1">
      <alignment horizontal="left"/>
    </xf>
    <xf borderId="80" fillId="3" fontId="15" numFmtId="0" xfId="0" applyAlignment="1" applyBorder="1" applyFont="1">
      <alignment horizontal="center" shrinkToFit="0" vertical="center" wrapText="1"/>
    </xf>
    <xf borderId="14" fillId="5" fontId="18" numFmtId="0" xfId="0" applyAlignment="1" applyBorder="1" applyFont="1">
      <alignment horizontal="left" vertical="center"/>
    </xf>
    <xf borderId="14" fillId="5" fontId="18" numFmtId="0" xfId="0" applyAlignment="1" applyBorder="1" applyFont="1">
      <alignment horizontal="left"/>
    </xf>
    <xf borderId="26" fillId="5" fontId="18" numFmtId="0" xfId="0" applyAlignment="1" applyBorder="1" applyFont="1">
      <alignment horizontal="left"/>
    </xf>
    <xf borderId="81" fillId="0" fontId="3" numFmtId="0" xfId="0" applyBorder="1" applyFont="1"/>
    <xf borderId="14" fillId="6" fontId="18" numFmtId="0" xfId="0" applyAlignment="1" applyBorder="1" applyFont="1">
      <alignment horizontal="left" vertical="center"/>
    </xf>
    <xf borderId="14" fillId="6" fontId="18" numFmtId="0" xfId="0" applyAlignment="1" applyBorder="1" applyFont="1">
      <alignment horizontal="left"/>
    </xf>
    <xf borderId="26" fillId="6" fontId="18" numFmtId="0" xfId="0" applyAlignment="1" applyBorder="1" applyFont="1">
      <alignment horizontal="left"/>
    </xf>
    <xf borderId="82" fillId="6" fontId="18" numFmtId="1" xfId="0" applyAlignment="1" applyBorder="1" applyFont="1" applyNumberFormat="1">
      <alignment horizontal="center"/>
    </xf>
    <xf borderId="25" fillId="5" fontId="18" numFmtId="1" xfId="0" applyAlignment="1" applyBorder="1" applyFont="1" applyNumberFormat="1">
      <alignment horizontal="center"/>
    </xf>
    <xf borderId="17" fillId="5" fontId="8" numFmtId="0" xfId="0" applyAlignment="1" applyBorder="1" applyFont="1">
      <alignment horizontal="left"/>
    </xf>
    <xf borderId="17" fillId="5" fontId="18" numFmtId="1" xfId="0" applyAlignment="1" applyBorder="1" applyFont="1" applyNumberFormat="1">
      <alignment horizontal="center"/>
    </xf>
    <xf borderId="38" fillId="5" fontId="18" numFmtId="1" xfId="0" applyAlignment="1" applyBorder="1" applyFont="1" applyNumberFormat="1">
      <alignment horizontal="center"/>
    </xf>
    <xf borderId="83" fillId="0" fontId="3" numFmtId="0" xfId="0" applyBorder="1" applyFont="1"/>
    <xf borderId="84" fillId="8" fontId="8" numFmtId="0" xfId="0" applyAlignment="1" applyBorder="1" applyFont="1">
      <alignment horizontal="left" shrinkToFit="0" vertical="top" wrapText="1"/>
    </xf>
    <xf borderId="84" fillId="8" fontId="8" numFmtId="1" xfId="0" applyAlignment="1" applyBorder="1" applyFont="1" applyNumberFormat="1">
      <alignment horizontal="left" shrinkToFit="0" vertical="top" wrapText="1"/>
    </xf>
    <xf borderId="71" fillId="8" fontId="8" numFmtId="0" xfId="0" applyAlignment="1" applyBorder="1" applyFont="1">
      <alignment horizontal="center" shrinkToFit="0" vertical="center" wrapText="1"/>
    </xf>
    <xf borderId="5" fillId="3" fontId="8" numFmtId="0" xfId="0" applyAlignment="1" applyBorder="1" applyFont="1">
      <alignment shrinkToFit="0" vertical="center" wrapText="1"/>
    </xf>
    <xf borderId="85" fillId="8" fontId="8" numFmtId="0" xfId="0" applyAlignment="1" applyBorder="1" applyFont="1">
      <alignment horizontal="left" shrinkToFit="0" vertical="top" wrapText="1"/>
    </xf>
    <xf borderId="85" fillId="8" fontId="8" numFmtId="1" xfId="0" applyAlignment="1" applyBorder="1" applyFont="1" applyNumberFormat="1">
      <alignment horizontal="left" shrinkToFit="0" vertical="top" wrapText="1"/>
    </xf>
    <xf borderId="71" fillId="8" fontId="8" numFmtId="1" xfId="0" applyAlignment="1" applyBorder="1" applyFont="1" applyNumberFormat="1">
      <alignment horizontal="left" shrinkToFit="0" vertical="top" wrapText="1"/>
    </xf>
    <xf borderId="30" fillId="7" fontId="14" numFmtId="0" xfId="0" applyAlignment="1" applyBorder="1" applyFont="1">
      <alignment horizontal="center" shrinkToFit="0" vertical="center" wrapText="1"/>
    </xf>
    <xf borderId="14" fillId="7" fontId="14" numFmtId="0" xfId="0" applyAlignment="1" applyBorder="1" applyFont="1">
      <alignment horizontal="center" shrinkToFit="0" vertical="center" wrapText="1"/>
    </xf>
    <xf borderId="86" fillId="5" fontId="18" numFmtId="1" xfId="0" applyAlignment="1" applyBorder="1" applyFont="1" applyNumberFormat="1">
      <alignment horizontal="center" vertical="center"/>
    </xf>
    <xf borderId="75" fillId="8" fontId="8" numFmtId="0" xfId="0" applyBorder="1" applyFont="1"/>
    <xf borderId="77" fillId="8" fontId="8" numFmtId="0" xfId="0" applyBorder="1" applyFont="1"/>
    <xf borderId="79" fillId="8" fontId="8" numFmtId="0" xfId="0" applyBorder="1" applyFont="1"/>
    <xf borderId="86" fillId="6" fontId="18" numFmtId="1" xfId="0" applyAlignment="1" applyBorder="1" applyFont="1" applyNumberFormat="1">
      <alignment horizontal="center" vertical="center"/>
    </xf>
    <xf borderId="75" fillId="8" fontId="8" numFmtId="2" xfId="0" applyBorder="1" applyFont="1" applyNumberFormat="1"/>
    <xf borderId="77" fillId="8" fontId="8" numFmtId="2" xfId="0" applyBorder="1" applyFont="1" applyNumberFormat="1"/>
    <xf borderId="79" fillId="8" fontId="8" numFmtId="2" xfId="0" applyBorder="1" applyFont="1" applyNumberFormat="1"/>
    <xf borderId="87" fillId="6" fontId="18" numFmtId="1" xfId="0" applyAlignment="1" applyBorder="1" applyFont="1" applyNumberFormat="1">
      <alignment horizontal="center" vertical="center"/>
    </xf>
    <xf borderId="14" fillId="11" fontId="9" numFmtId="0" xfId="0" applyAlignment="1" applyBorder="1" applyFill="1" applyFont="1">
      <alignment horizontal="center" vertical="center"/>
    </xf>
    <xf borderId="87" fillId="5" fontId="18" numFmtId="1" xfId="0" applyAlignment="1" applyBorder="1" applyFont="1" applyNumberFormat="1">
      <alignment horizontal="center" vertical="center"/>
    </xf>
    <xf borderId="16" fillId="11" fontId="9" numFmtId="0" xfId="0" applyAlignment="1" applyBorder="1" applyFont="1">
      <alignment horizontal="center" vertical="center"/>
    </xf>
    <xf borderId="5" fillId="3" fontId="18" numFmtId="1" xfId="0" applyAlignment="1" applyBorder="1" applyFont="1" applyNumberFormat="1">
      <alignment horizontal="center" vertical="center"/>
    </xf>
    <xf borderId="42" fillId="8" fontId="8" numFmtId="2" xfId="0" applyAlignment="1" applyBorder="1" applyFont="1" applyNumberFormat="1">
      <alignment shrinkToFit="0" wrapText="1"/>
    </xf>
    <xf borderId="5" fillId="3" fontId="8" numFmtId="2" xfId="0" applyBorder="1" applyFont="1" applyNumberFormat="1"/>
    <xf borderId="88" fillId="7" fontId="14" numFmtId="0" xfId="0" applyAlignment="1" applyBorder="1" applyFont="1">
      <alignment horizontal="center" shrinkToFit="0" vertical="center" wrapText="1"/>
    </xf>
    <xf borderId="14" fillId="5" fontId="18" numFmtId="0" xfId="0" applyAlignment="1" applyBorder="1" applyFont="1">
      <alignment horizontal="center"/>
    </xf>
    <xf borderId="22" fillId="5" fontId="18" numFmtId="0" xfId="0" applyAlignment="1" applyBorder="1" applyFont="1">
      <alignment horizontal="center" vertical="center"/>
    </xf>
    <xf borderId="71" fillId="8" fontId="8" numFmtId="1" xfId="0" applyAlignment="1" applyBorder="1" applyFont="1" applyNumberFormat="1">
      <alignment horizontal="left" shrinkToFit="0" wrapText="1"/>
    </xf>
    <xf borderId="14" fillId="6" fontId="18" numFmtId="0" xfId="0" applyAlignment="1" applyBorder="1" applyFont="1">
      <alignment horizontal="center"/>
    </xf>
    <xf borderId="22" fillId="6" fontId="18" numFmtId="0" xfId="0" applyAlignment="1" applyBorder="1" applyFont="1">
      <alignment horizontal="center"/>
    </xf>
    <xf borderId="21" fillId="5" fontId="18" numFmtId="0" xfId="0" applyAlignment="1" applyBorder="1" applyFont="1">
      <alignment horizontal="center"/>
    </xf>
    <xf borderId="89" fillId="5" fontId="18" numFmtId="0" xfId="0" applyAlignment="1" applyBorder="1" applyFont="1">
      <alignment horizontal="center" vertical="center"/>
    </xf>
    <xf borderId="22" fillId="6" fontId="4" numFmtId="0" xfId="0" applyAlignment="1" applyBorder="1" applyFont="1">
      <alignment horizontal="center"/>
    </xf>
    <xf borderId="90" fillId="6" fontId="18" numFmtId="0" xfId="0" applyAlignment="1" applyBorder="1" applyFont="1">
      <alignment horizontal="center" vertical="center"/>
    </xf>
    <xf borderId="26" fillId="5" fontId="4" numFmtId="0" xfId="0" applyAlignment="1" applyBorder="1" applyFont="1">
      <alignment horizontal="center"/>
    </xf>
    <xf borderId="91" fillId="5" fontId="18" numFmtId="0" xfId="0" applyAlignment="1" applyBorder="1" applyFont="1">
      <alignment horizontal="center"/>
    </xf>
    <xf borderId="14" fillId="5" fontId="14" numFmtId="0" xfId="0" applyAlignment="1" applyBorder="1" applyFont="1">
      <alignment horizontal="left"/>
    </xf>
    <xf borderId="14" fillId="6" fontId="14" numFmtId="0" xfId="0" applyAlignment="1" applyBorder="1" applyFont="1">
      <alignment horizontal="left"/>
    </xf>
    <xf borderId="17" fillId="6" fontId="18" numFmtId="0" xfId="0" applyAlignment="1" applyBorder="1" applyFont="1">
      <alignment horizontal="center"/>
    </xf>
    <xf borderId="17" fillId="6" fontId="18" numFmtId="0" xfId="0" applyAlignment="1" applyBorder="1" applyFont="1">
      <alignment horizontal="center" shrinkToFit="0" wrapText="1"/>
    </xf>
    <xf borderId="5" fillId="3" fontId="8" numFmtId="0" xfId="0" applyAlignment="1" applyBorder="1" applyFont="1">
      <alignment horizontal="left" shrinkToFit="0" vertical="top" wrapText="1"/>
    </xf>
    <xf borderId="42" fillId="8" fontId="8" numFmtId="0" xfId="0" applyAlignment="1" applyBorder="1" applyFont="1">
      <alignment horizontal="left" shrinkToFit="0" vertical="top" wrapText="1"/>
    </xf>
    <xf borderId="92" fillId="8" fontId="8" numFmtId="0" xfId="0" applyAlignment="1" applyBorder="1" applyFont="1">
      <alignment horizontal="left" shrinkToFit="0" vertical="top" wrapText="1"/>
    </xf>
    <xf borderId="93" fillId="8" fontId="8" numFmtId="0" xfId="0" applyAlignment="1" applyBorder="1" applyFont="1">
      <alignment horizontal="left" shrinkToFit="0" vertical="top" wrapText="1"/>
    </xf>
    <xf borderId="14" fillId="6" fontId="18" numFmtId="2" xfId="0" applyAlignment="1" applyBorder="1" applyFont="1" applyNumberFormat="1">
      <alignment horizontal="center"/>
    </xf>
    <xf borderId="14" fillId="5" fontId="18" numFmtId="2" xfId="0" applyAlignment="1" applyBorder="1" applyFont="1" applyNumberFormat="1">
      <alignment horizontal="center"/>
    </xf>
    <xf borderId="17" fillId="6" fontId="18" numFmtId="2" xfId="0" applyAlignment="1" applyBorder="1" applyFont="1" applyNumberFormat="1">
      <alignment horizontal="center"/>
    </xf>
    <xf borderId="5" fillId="3" fontId="4" numFmtId="0" xfId="0" applyAlignment="1" applyBorder="1" applyFont="1">
      <alignment horizontal="left" vertical="top"/>
    </xf>
    <xf borderId="0" fillId="0" fontId="4" numFmtId="0" xfId="0" applyFont="1"/>
    <xf borderId="14" fillId="5" fontId="19" numFmtId="0" xfId="0" applyAlignment="1" applyBorder="1" applyFont="1">
      <alignment horizontal="center" shrinkToFit="0" vertical="center" wrapText="1"/>
    </xf>
    <xf borderId="94" fillId="8" fontId="8" numFmtId="0" xfId="0" applyAlignment="1" applyBorder="1" applyFont="1">
      <alignment horizontal="left"/>
    </xf>
    <xf borderId="95" fillId="0" fontId="3" numFmtId="0" xfId="0" applyBorder="1" applyFont="1"/>
    <xf borderId="96" fillId="0" fontId="3" numFmtId="0" xfId="0" applyBorder="1" applyFont="1"/>
    <xf borderId="94" fillId="8" fontId="8" numFmtId="0" xfId="0" applyAlignment="1" applyBorder="1" applyFont="1">
      <alignment horizontal="left" shrinkToFit="0" wrapText="1"/>
    </xf>
    <xf borderId="16" fillId="3" fontId="18" numFmtId="0" xfId="0" applyAlignment="1" applyBorder="1" applyFont="1">
      <alignment horizontal="center" vertical="center"/>
    </xf>
    <xf borderId="14" fillId="6" fontId="19" numFmtId="0" xfId="0" applyAlignment="1" applyBorder="1" applyFont="1">
      <alignment horizontal="center"/>
    </xf>
    <xf borderId="11" fillId="3" fontId="19" numFmtId="0" xfId="0" applyAlignment="1" applyBorder="1" applyFont="1">
      <alignment horizontal="center" vertical="center"/>
    </xf>
    <xf borderId="11" fillId="6" fontId="19" numFmtId="0" xfId="0" applyAlignment="1" applyBorder="1" applyFont="1">
      <alignment horizontal="center" vertical="center"/>
    </xf>
    <xf borderId="14" fillId="5" fontId="20" numFmtId="0" xfId="0" applyAlignment="1" applyBorder="1" applyFont="1">
      <alignment horizontal="center"/>
    </xf>
    <xf borderId="94" fillId="8" fontId="8" numFmtId="0" xfId="0" applyAlignment="1" applyBorder="1" applyFont="1">
      <alignment horizontal="left" shrinkToFit="0" vertical="center" wrapText="1"/>
    </xf>
    <xf borderId="14" fillId="5" fontId="19" numFmtId="0" xfId="0" applyAlignment="1" applyBorder="1" applyFont="1">
      <alignment horizontal="center"/>
    </xf>
    <xf borderId="16" fillId="6" fontId="8" numFmtId="0" xfId="0" applyAlignment="1" applyBorder="1" applyFont="1">
      <alignment horizontal="center"/>
    </xf>
    <xf borderId="14" fillId="5" fontId="8" numFmtId="0" xfId="0" applyAlignment="1" applyBorder="1" applyFont="1">
      <alignment horizontal="center"/>
    </xf>
    <xf borderId="14" fillId="6" fontId="8" numFmtId="0" xfId="0" applyAlignment="1" applyBorder="1" applyFont="1">
      <alignment horizontal="center"/>
    </xf>
    <xf borderId="14" fillId="6" fontId="20" numFmtId="0" xfId="0" applyAlignment="1" applyBorder="1" applyFont="1">
      <alignment horizontal="center"/>
    </xf>
    <xf borderId="17" fillId="5" fontId="19" numFmtId="0" xfId="0" applyAlignment="1" applyBorder="1" applyFont="1">
      <alignment horizontal="center"/>
    </xf>
    <xf borderId="17" fillId="6" fontId="8" numFmtId="0" xfId="0" applyAlignment="1" applyBorder="1" applyFont="1">
      <alignment horizontal="center"/>
    </xf>
    <xf borderId="17" fillId="5" fontId="8" numFmtId="0" xfId="0" applyAlignment="1" applyBorder="1" applyFont="1">
      <alignment horizontal="center"/>
    </xf>
    <xf borderId="46" fillId="6" fontId="18" numFmtId="0" xfId="0" applyAlignment="1" applyBorder="1" applyFont="1">
      <alignment horizontal="center"/>
    </xf>
    <xf borderId="97" fillId="2" fontId="1" numFmtId="0" xfId="0" applyAlignment="1" applyBorder="1" applyFont="1">
      <alignment vertical="center"/>
    </xf>
    <xf borderId="98" fillId="2" fontId="21" numFmtId="0" xfId="0" applyAlignment="1" applyBorder="1" applyFont="1">
      <alignment horizontal="left" shrinkToFit="0" vertical="center" wrapText="1"/>
    </xf>
    <xf borderId="98" fillId="2" fontId="4" numFmtId="0" xfId="0" applyAlignment="1" applyBorder="1" applyFont="1">
      <alignment horizontal="left" shrinkToFit="0" vertical="center" wrapText="1"/>
    </xf>
    <xf borderId="5" fillId="2" fontId="4" numFmtId="0" xfId="0" applyAlignment="1" applyBorder="1" applyFont="1">
      <alignment shrinkToFit="0" vertical="center" wrapText="1"/>
    </xf>
    <xf borderId="99" fillId="4" fontId="7" numFmtId="0" xfId="0" applyAlignment="1" applyBorder="1" applyFont="1">
      <alignment horizontal="left" vertical="center"/>
    </xf>
    <xf borderId="100" fillId="4" fontId="7" numFmtId="0" xfId="0" applyAlignment="1" applyBorder="1" applyFont="1">
      <alignment vertical="center"/>
    </xf>
    <xf borderId="101" fillId="4" fontId="4" numFmtId="0" xfId="0" applyBorder="1" applyFont="1"/>
    <xf borderId="102" fillId="4" fontId="12" numFmtId="0" xfId="0" applyBorder="1" applyFont="1"/>
    <xf borderId="103" fillId="0" fontId="3" numFmtId="0" xfId="0" applyBorder="1" applyFont="1"/>
    <xf borderId="104" fillId="0" fontId="3" numFmtId="0" xfId="0" applyBorder="1" applyFont="1"/>
    <xf borderId="105" fillId="7" fontId="14" numFmtId="0" xfId="0" applyAlignment="1" applyBorder="1" applyFont="1">
      <alignment horizontal="center" vertical="center"/>
    </xf>
    <xf borderId="106" fillId="0" fontId="3" numFmtId="0" xfId="0" applyBorder="1" applyFont="1"/>
    <xf borderId="107" fillId="7" fontId="14" numFmtId="0" xfId="0" applyAlignment="1" applyBorder="1" applyFont="1">
      <alignment horizontal="center" vertical="center"/>
    </xf>
    <xf borderId="108" fillId="7" fontId="14" numFmtId="0" xfId="0" applyAlignment="1" applyBorder="1" applyFont="1">
      <alignment horizontal="center" vertical="center"/>
    </xf>
    <xf borderId="5" fillId="7" fontId="4" numFmtId="0" xfId="0" applyAlignment="1" applyBorder="1" applyFont="1">
      <alignment horizontal="center" vertical="center"/>
    </xf>
    <xf borderId="109" fillId="7" fontId="14" numFmtId="0" xfId="0" applyAlignment="1" applyBorder="1" applyFont="1">
      <alignment horizontal="center" shrinkToFit="0" vertical="center" wrapText="1"/>
    </xf>
    <xf borderId="110" fillId="7" fontId="14" numFmtId="0" xfId="0" applyAlignment="1" applyBorder="1" applyFont="1">
      <alignment horizontal="center" shrinkToFit="0" vertical="center" wrapText="1"/>
    </xf>
    <xf borderId="62" fillId="5" fontId="19" numFmtId="0" xfId="0" applyBorder="1" applyFont="1"/>
    <xf borderId="59" fillId="5" fontId="18" numFmtId="2" xfId="0" applyAlignment="1" applyBorder="1" applyFont="1" applyNumberFormat="1">
      <alignment horizontal="center"/>
    </xf>
    <xf borderId="60" fillId="5" fontId="4" numFmtId="2" xfId="0" applyAlignment="1" applyBorder="1" applyFont="1" applyNumberFormat="1">
      <alignment horizontal="center"/>
    </xf>
    <xf borderId="62" fillId="5" fontId="4" numFmtId="166" xfId="0" applyAlignment="1" applyBorder="1" applyFont="1" applyNumberFormat="1">
      <alignment horizontal="center"/>
    </xf>
    <xf borderId="109" fillId="5" fontId="4" numFmtId="0" xfId="0" applyBorder="1" applyFont="1"/>
    <xf borderId="110" fillId="5" fontId="4" numFmtId="0" xfId="0" applyBorder="1" applyFont="1"/>
    <xf borderId="62" fillId="6" fontId="19" numFmtId="0" xfId="0" applyBorder="1" applyFont="1"/>
    <xf borderId="59" fillId="6" fontId="18" numFmtId="2" xfId="0" applyAlignment="1" applyBorder="1" applyFont="1" applyNumberFormat="1">
      <alignment horizontal="center"/>
    </xf>
    <xf borderId="60" fillId="6" fontId="4" numFmtId="2" xfId="0" applyAlignment="1" applyBorder="1" applyFont="1" applyNumberFormat="1">
      <alignment horizontal="center"/>
    </xf>
    <xf borderId="62" fillId="6" fontId="4" numFmtId="166" xfId="0" applyAlignment="1" applyBorder="1" applyFont="1" applyNumberFormat="1">
      <alignment horizontal="center"/>
    </xf>
    <xf borderId="109" fillId="6" fontId="4" numFmtId="0" xfId="0" applyBorder="1" applyFont="1"/>
    <xf borderId="110" fillId="6" fontId="4" numFmtId="0" xfId="0" applyBorder="1" applyFont="1"/>
    <xf borderId="111" fillId="5" fontId="8" numFmtId="0" xfId="0" applyBorder="1" applyFont="1"/>
    <xf borderId="112" fillId="5" fontId="4" numFmtId="2" xfId="0" applyAlignment="1" applyBorder="1" applyFont="1" applyNumberFormat="1">
      <alignment horizontal="center"/>
    </xf>
    <xf borderId="113" fillId="5" fontId="4" numFmtId="2" xfId="0" applyAlignment="1" applyBorder="1" applyFont="1" applyNumberFormat="1">
      <alignment horizontal="center"/>
    </xf>
    <xf borderId="111" fillId="5" fontId="4" numFmtId="166" xfId="0" applyAlignment="1" applyBorder="1" applyFont="1" applyNumberFormat="1">
      <alignment horizontal="center"/>
    </xf>
    <xf borderId="109" fillId="7" fontId="22" numFmtId="0" xfId="0" applyAlignment="1" applyBorder="1" applyFont="1">
      <alignment horizontal="center" vertical="center"/>
    </xf>
    <xf borderId="109" fillId="7" fontId="4" numFmtId="2" xfId="0" applyAlignment="1" applyBorder="1" applyFont="1" applyNumberFormat="1">
      <alignment horizontal="center"/>
    </xf>
    <xf borderId="109" fillId="7" fontId="18" numFmtId="2" xfId="0" applyAlignment="1" applyBorder="1" applyFont="1" applyNumberFormat="1">
      <alignment horizontal="center"/>
    </xf>
    <xf borderId="109" fillId="7" fontId="18" numFmtId="166" xfId="0" applyAlignment="1" applyBorder="1" applyFont="1" applyNumberFormat="1">
      <alignment horizontal="center"/>
    </xf>
    <xf borderId="109" fillId="7" fontId="4" numFmtId="166" xfId="0" applyBorder="1" applyFont="1" applyNumberFormat="1"/>
    <xf borderId="110" fillId="7" fontId="4" numFmtId="166" xfId="0" applyBorder="1" applyFont="1" applyNumberFormat="1"/>
    <xf borderId="5" fillId="3" fontId="22" numFmtId="0" xfId="0" applyAlignment="1" applyBorder="1" applyFont="1">
      <alignment horizontal="center" vertical="center"/>
    </xf>
    <xf borderId="5" fillId="3" fontId="9" numFmtId="166" xfId="0" applyBorder="1" applyFont="1" applyNumberFormat="1"/>
    <xf borderId="26" fillId="5" fontId="4" numFmtId="0" xfId="0" applyBorder="1" applyFont="1"/>
    <xf borderId="22" fillId="5" fontId="4" numFmtId="0" xfId="0" applyBorder="1" applyFont="1"/>
    <xf borderId="23" fillId="5" fontId="4" numFmtId="0" xfId="0" applyBorder="1" applyFont="1"/>
    <xf borderId="26" fillId="6" fontId="4" numFmtId="0" xfId="0" applyBorder="1" applyFont="1"/>
    <xf borderId="22" fillId="6" fontId="4" numFmtId="0" xfId="0" applyBorder="1" applyFont="1"/>
    <xf borderId="23" fillId="6" fontId="4" numFmtId="0" xfId="0" applyBorder="1" applyFont="1"/>
    <xf borderId="71" fillId="8" fontId="8" numFmtId="0" xfId="0" applyAlignment="1" applyBorder="1" applyFont="1">
      <alignment horizontal="left" shrinkToFit="0" vertical="top" wrapText="1"/>
    </xf>
    <xf borderId="71" fillId="8" fontId="8" numFmtId="0" xfId="0" applyAlignment="1" applyBorder="1" applyFont="1">
      <alignment horizontal="left" vertical="top"/>
    </xf>
    <xf borderId="71" fillId="8" fontId="8" numFmtId="0" xfId="0" applyAlignment="1" applyBorder="1" applyFont="1">
      <alignment horizontal="left"/>
    </xf>
    <xf borderId="26" fillId="5" fontId="8" numFmtId="0" xfId="0" applyAlignment="1" applyBorder="1" applyFont="1">
      <alignment horizontal="left"/>
    </xf>
    <xf borderId="2" fillId="3" fontId="8" numFmtId="0" xfId="0" applyAlignment="1" applyBorder="1" applyFont="1">
      <alignment horizontal="left"/>
    </xf>
    <xf borderId="114" fillId="0" fontId="3" numFmtId="0" xfId="0" applyBorder="1" applyFont="1"/>
    <xf borderId="5" fillId="3" fontId="15" numFmtId="0" xfId="0" applyBorder="1" applyFont="1"/>
    <xf borderId="25" fillId="5" fontId="8" numFmtId="0" xfId="0" applyAlignment="1" applyBorder="1" applyFont="1">
      <alignment horizontal="left"/>
    </xf>
    <xf borderId="11" fillId="5" fontId="9" numFmtId="14" xfId="0" applyAlignment="1" applyBorder="1" applyFont="1" applyNumberFormat="1">
      <alignment horizontal="center" vertical="center"/>
    </xf>
    <xf borderId="14" fillId="6" fontId="9" numFmtId="14" xfId="0" applyAlignment="1" applyBorder="1" applyFont="1" applyNumberFormat="1">
      <alignment horizontal="center" vertical="center"/>
    </xf>
    <xf borderId="25" fillId="5" fontId="16" numFmtId="0" xfId="0" applyAlignment="1" applyBorder="1" applyFont="1">
      <alignment horizontal="left"/>
    </xf>
    <xf borderId="11" fillId="5" fontId="9" numFmtId="0" xfId="0" applyAlignment="1" applyBorder="1" applyFont="1">
      <alignment horizontal="center" shrinkToFit="0" vertical="center" wrapText="1"/>
    </xf>
    <xf borderId="5" fillId="3" fontId="9" numFmtId="0" xfId="0" applyAlignment="1" applyBorder="1" applyFont="1">
      <alignment horizontal="center" shrinkToFit="0" vertical="center" wrapText="1"/>
    </xf>
    <xf borderId="11" fillId="6" fontId="9" numFmtId="14" xfId="0" applyAlignment="1" applyBorder="1" applyFont="1" applyNumberFormat="1">
      <alignment horizontal="center" shrinkToFit="0" vertical="center" wrapText="1"/>
    </xf>
    <xf borderId="5" fillId="3" fontId="9" numFmtId="14" xfId="0" applyAlignment="1" applyBorder="1" applyFont="1" applyNumberFormat="1">
      <alignment horizontal="center" shrinkToFit="0" vertical="center" wrapText="1"/>
    </xf>
    <xf borderId="115" fillId="5" fontId="8" numFmtId="0" xfId="0" applyAlignment="1" applyBorder="1" applyFont="1">
      <alignment horizontal="left"/>
    </xf>
    <xf borderId="115" fillId="5" fontId="9" numFmtId="0" xfId="0" applyAlignment="1" applyBorder="1" applyFont="1">
      <alignment horizontal="center" vertical="center"/>
    </xf>
    <xf borderId="116" fillId="5" fontId="8" numFmtId="0" xfId="0" applyAlignment="1" applyBorder="1" applyFont="1">
      <alignment horizontal="left"/>
    </xf>
    <xf borderId="116" fillId="5" fontId="9" numFmtId="0" xfId="0" applyAlignment="1" applyBorder="1" applyFont="1">
      <alignment horizontal="center" vertical="center"/>
    </xf>
    <xf borderId="117" fillId="6" fontId="8" numFmtId="0" xfId="0" applyAlignment="1" applyBorder="1" applyFont="1">
      <alignment horizontal="left"/>
    </xf>
    <xf borderId="117" fillId="6" fontId="9" numFmtId="0" xfId="0" applyAlignment="1" applyBorder="1" applyFont="1">
      <alignment horizontal="center" vertical="center"/>
    </xf>
    <xf borderId="118" fillId="5" fontId="8" numFmtId="0" xfId="0" applyAlignment="1" applyBorder="1" applyFont="1">
      <alignment horizontal="left"/>
    </xf>
    <xf borderId="118" fillId="5" fontId="9" numFmtId="0" xfId="0" applyAlignment="1" applyBorder="1" applyFont="1">
      <alignment horizontal="center" vertical="center"/>
    </xf>
    <xf borderId="22" fillId="4" fontId="7" numFmtId="0" xfId="0" applyAlignment="1" applyBorder="1" applyFont="1">
      <alignment vertical="center"/>
    </xf>
    <xf borderId="14" fillId="5" fontId="8" numFmtId="0" xfId="0" applyAlignment="1" applyBorder="1" applyFont="1">
      <alignment horizontal="left" shrinkToFit="0" vertical="center" wrapText="1"/>
    </xf>
    <xf borderId="23" fillId="5" fontId="9" numFmtId="0" xfId="0" applyAlignment="1" applyBorder="1" applyFont="1">
      <alignment horizontal="center" vertical="center"/>
    </xf>
    <xf borderId="23" fillId="6" fontId="9" numFmtId="0" xfId="0" applyAlignment="1" applyBorder="1" applyFont="1">
      <alignment horizontal="center" vertical="center"/>
    </xf>
    <xf borderId="14" fillId="5" fontId="8" numFmtId="0" xfId="0" applyAlignment="1" applyBorder="1" applyFont="1">
      <alignment shrinkToFit="0" wrapText="1"/>
    </xf>
    <xf borderId="14" fillId="6" fontId="8" numFmtId="0" xfId="0" applyAlignment="1" applyBorder="1" applyFont="1">
      <alignment shrinkToFit="0" wrapText="1"/>
    </xf>
    <xf borderId="14" fillId="5" fontId="8" numFmtId="0" xfId="0" applyAlignment="1" applyBorder="1" applyFont="1">
      <alignment shrinkToFit="0" vertical="center" wrapText="1"/>
    </xf>
    <xf borderId="14" fillId="3" fontId="8" numFmtId="0" xfId="0" applyBorder="1" applyFont="1"/>
    <xf borderId="26" fillId="7" fontId="8" numFmtId="0" xfId="0" applyAlignment="1" applyBorder="1" applyFont="1">
      <alignment horizontal="center" shrinkToFit="0" vertical="center" wrapText="1"/>
    </xf>
    <xf borderId="18" fillId="3" fontId="8" numFmtId="0" xfId="0" applyAlignment="1" applyBorder="1" applyFont="1">
      <alignment horizontal="center" shrinkToFit="0" vertical="center" wrapText="1"/>
    </xf>
    <xf borderId="19" fillId="3" fontId="8" numFmtId="0" xfId="0" applyAlignment="1" applyBorder="1" applyFont="1">
      <alignment horizontal="center" shrinkToFit="0" vertical="center" wrapText="1"/>
    </xf>
    <xf borderId="20" fillId="3" fontId="8" numFmtId="0" xfId="0" applyAlignment="1" applyBorder="1" applyFont="1">
      <alignment horizontal="center" shrinkToFit="0" vertical="center" wrapText="1"/>
    </xf>
    <xf borderId="14" fillId="3" fontId="9" numFmtId="0" xfId="0" applyAlignment="1" applyBorder="1" applyFont="1">
      <alignment horizontal="center" vertical="center"/>
    </xf>
    <xf borderId="20" fillId="3" fontId="9" numFmtId="1" xfId="0" applyAlignment="1" applyBorder="1" applyFont="1" applyNumberFormat="1">
      <alignment horizontal="center"/>
    </xf>
    <xf borderId="12" fillId="5" fontId="9" numFmtId="0" xfId="0" applyAlignment="1" applyBorder="1" applyFont="1">
      <alignment horizontal="center" vertical="center"/>
    </xf>
    <xf borderId="20" fillId="3" fontId="9" numFmtId="0" xfId="0" applyAlignment="1" applyBorder="1" applyFont="1">
      <alignment horizontal="center" vertical="center"/>
    </xf>
    <xf borderId="26" fillId="6" fontId="9" numFmtId="0" xfId="0" applyAlignment="1" applyBorder="1" applyFont="1">
      <alignment horizontal="left" vertical="center"/>
    </xf>
    <xf borderId="26" fillId="5" fontId="9" numFmtId="0" xfId="0" applyAlignment="1" applyBorder="1" applyFont="1">
      <alignment horizontal="left" vertical="center"/>
    </xf>
    <xf borderId="21" fillId="3" fontId="9" numFmtId="0" xfId="0" applyBorder="1" applyFont="1"/>
    <xf borderId="37" fillId="3" fontId="9" numFmtId="0" xfId="0" applyBorder="1" applyFont="1"/>
    <xf borderId="25" fillId="7" fontId="8" numFmtId="0" xfId="0" applyAlignment="1" applyBorder="1" applyFont="1">
      <alignment horizontal="center" vertical="center"/>
    </xf>
    <xf borderId="14" fillId="6" fontId="8" numFmtId="0" xfId="0" applyAlignment="1" applyBorder="1" applyFont="1">
      <alignment shrinkToFit="0" vertical="center" wrapText="1"/>
    </xf>
    <xf borderId="1" fillId="7" fontId="8" numFmtId="0" xfId="0" applyAlignment="1" applyBorder="1" applyFont="1">
      <alignment horizontal="center" vertical="center"/>
    </xf>
    <xf borderId="38" fillId="5" fontId="8" numFmtId="0" xfId="0" applyBorder="1" applyFont="1"/>
    <xf borderId="17" fillId="5" fontId="9" numFmtId="0" xfId="0" applyAlignment="1" applyBorder="1" applyFont="1">
      <alignment horizontal="center" vertical="center"/>
    </xf>
    <xf borderId="38" fillId="6" fontId="8" numFmtId="0" xfId="0" applyBorder="1" applyFont="1"/>
    <xf borderId="17" fillId="6" fontId="9" numFmtId="0" xfId="0" applyAlignment="1" applyBorder="1" applyFont="1">
      <alignment horizontal="center" vertical="center"/>
    </xf>
    <xf borderId="18" fillId="3" fontId="8" numFmtId="0" xfId="0" applyBorder="1" applyFont="1"/>
    <xf borderId="18" fillId="3" fontId="4" numFmtId="0" xfId="0" applyBorder="1" applyFont="1"/>
    <xf borderId="5" fillId="3" fontId="9" numFmtId="3" xfId="0" applyAlignment="1" applyBorder="1" applyFont="1" applyNumberFormat="1">
      <alignment horizontal="left" shrinkToFit="0" vertical="center" wrapText="1"/>
    </xf>
    <xf borderId="20" fillId="3" fontId="7" numFmtId="0" xfId="0" applyAlignment="1" applyBorder="1" applyFont="1">
      <alignment horizontal="left" vertical="center"/>
    </xf>
    <xf borderId="11" fillId="5" fontId="8" numFmtId="0" xfId="0" applyAlignment="1" applyBorder="1" applyFont="1">
      <alignment vertical="center"/>
    </xf>
    <xf borderId="14" fillId="6" fontId="8" numFmtId="0" xfId="0" applyAlignment="1" applyBorder="1" applyFont="1">
      <alignment vertical="center"/>
    </xf>
    <xf borderId="14" fillId="5" fontId="8" numFmtId="0" xfId="0" applyAlignment="1" applyBorder="1" applyFont="1">
      <alignment vertical="center"/>
    </xf>
    <xf borderId="26" fillId="5" fontId="8" numFmtId="0" xfId="0" applyAlignment="1" applyBorder="1" applyFont="1">
      <alignment shrinkToFit="0" vertical="center" wrapText="1"/>
    </xf>
    <xf borderId="26" fillId="6" fontId="8" numFmtId="0" xfId="0" applyAlignment="1" applyBorder="1" applyFont="1">
      <alignment shrinkToFit="0" vertical="center" wrapText="1"/>
    </xf>
    <xf borderId="26" fillId="6" fontId="8" numFmtId="0" xfId="0" applyAlignment="1" applyBorder="1" applyFont="1">
      <alignment horizontal="left" shrinkToFit="0" vertical="center" wrapText="1"/>
    </xf>
    <xf borderId="14" fillId="7" fontId="8" numFmtId="0" xfId="0" applyAlignment="1" applyBorder="1" applyFont="1">
      <alignment horizontal="center" vertical="center"/>
    </xf>
    <xf borderId="23" fillId="7" fontId="8" numFmtId="0" xfId="0" applyAlignment="1" applyBorder="1" applyFont="1">
      <alignment horizontal="center" vertical="center"/>
    </xf>
    <xf borderId="38" fillId="5" fontId="8" numFmtId="0" xfId="0" applyAlignment="1" applyBorder="1" applyFont="1">
      <alignment horizontal="left" vertical="center"/>
    </xf>
    <xf borderId="38" fillId="6" fontId="8" numFmtId="0" xfId="0" applyAlignment="1" applyBorder="1" applyFont="1">
      <alignment horizontal="left" vertical="center"/>
    </xf>
    <xf borderId="38" fillId="5" fontId="8" numFmtId="0" xfId="0" applyAlignment="1" applyBorder="1" applyFont="1">
      <alignment vertical="center"/>
    </xf>
    <xf borderId="26" fillId="6" fontId="8" numFmtId="0" xfId="0" applyAlignment="1" applyBorder="1" applyFont="1">
      <alignment vertical="center"/>
    </xf>
    <xf borderId="1" fillId="3" fontId="8" numFmtId="0" xfId="0" applyAlignment="1" applyBorder="1" applyFont="1">
      <alignment vertical="center"/>
    </xf>
    <xf borderId="5" fillId="3" fontId="8" numFmtId="0" xfId="0" applyAlignment="1" applyBorder="1" applyFont="1">
      <alignment vertical="center"/>
    </xf>
    <xf borderId="5" fillId="3" fontId="23" numFmtId="0" xfId="0" applyAlignment="1" applyBorder="1" applyFont="1">
      <alignment horizontal="left" vertical="center"/>
    </xf>
    <xf borderId="20" fillId="3" fontId="23" numFmtId="0" xfId="0" applyAlignment="1" applyBorder="1" applyFont="1">
      <alignment horizontal="left" vertical="center"/>
    </xf>
    <xf borderId="17" fillId="5" fontId="8" numFmtId="0" xfId="0" applyAlignment="1" applyBorder="1" applyFont="1">
      <alignment vertical="center"/>
    </xf>
    <xf borderId="16" fillId="3" fontId="8" numFmtId="0" xfId="0" applyAlignment="1" applyBorder="1" applyFont="1">
      <alignment horizontal="center" vertical="center"/>
    </xf>
    <xf borderId="16" fillId="3" fontId="9" numFmtId="0" xfId="0" applyBorder="1" applyFont="1"/>
    <xf borderId="20" fillId="7" fontId="8" numFmtId="0" xfId="0" applyAlignment="1" applyBorder="1" applyFont="1">
      <alignment horizontal="center"/>
    </xf>
    <xf borderId="12" fillId="12" fontId="5" numFmtId="0" xfId="0" applyAlignment="1" applyBorder="1" applyFill="1" applyFont="1">
      <alignment horizontal="left" vertical="center"/>
    </xf>
    <xf borderId="22" fillId="7" fontId="8" numFmtId="0" xfId="0" applyAlignment="1" applyBorder="1" applyFont="1">
      <alignment horizontal="center" shrinkToFit="0" vertical="center" wrapText="1"/>
    </xf>
    <xf borderId="23" fillId="7" fontId="8" numFmtId="0" xfId="0" applyAlignment="1" applyBorder="1" applyFont="1">
      <alignment horizontal="center" shrinkToFit="0" vertical="center" wrapText="1"/>
    </xf>
    <xf borderId="1" fillId="5" fontId="8" numFmtId="0" xfId="0" applyAlignment="1" applyBorder="1" applyFont="1">
      <alignment horizontal="left" shrinkToFit="0" vertical="center" wrapText="1"/>
    </xf>
    <xf borderId="25" fillId="5" fontId="8" numFmtId="0" xfId="0" applyAlignment="1" applyBorder="1" applyFont="1">
      <alignment horizontal="left" shrinkToFit="0" vertical="center" wrapText="1"/>
    </xf>
    <xf borderId="25" fillId="6" fontId="8" numFmtId="0" xfId="0" applyAlignment="1" applyBorder="1" applyFont="1">
      <alignment horizontal="left" shrinkToFit="0" vertical="center" wrapText="1"/>
    </xf>
    <xf borderId="25" fillId="5" fontId="8" numFmtId="0" xfId="0" applyAlignment="1" applyBorder="1" applyFont="1">
      <alignment shrinkToFit="0" wrapText="1"/>
    </xf>
    <xf borderId="14" fillId="6" fontId="8" numFmtId="0" xfId="0" applyAlignment="1" applyBorder="1" applyFont="1">
      <alignment horizontal="left" shrinkToFit="0" vertical="center" wrapText="1"/>
    </xf>
    <xf borderId="11" fillId="6" fontId="9" numFmtId="0" xfId="0" applyAlignment="1" applyBorder="1" applyFont="1">
      <alignment horizontal="center" shrinkToFit="0" vertical="center" wrapText="1"/>
    </xf>
    <xf borderId="46" fillId="6" fontId="4" numFmtId="0" xfId="0" applyAlignment="1" applyBorder="1" applyFont="1">
      <alignment horizontal="center" vertical="center"/>
    </xf>
    <xf borderId="119" fillId="8" fontId="15" numFmtId="0" xfId="0" applyAlignment="1" applyBorder="1" applyFont="1">
      <alignment horizontal="left"/>
    </xf>
    <xf borderId="120" fillId="0" fontId="3" numFmtId="0" xfId="0" applyBorder="1" applyFont="1"/>
    <xf borderId="121" fillId="0" fontId="3" numFmtId="0" xfId="0" applyBorder="1" applyFont="1"/>
    <xf borderId="25" fillId="5" fontId="19" numFmtId="0" xfId="0" applyAlignment="1" applyBorder="1" applyFont="1">
      <alignment horizontal="center"/>
    </xf>
    <xf borderId="26" fillId="6" fontId="19" numFmtId="0" xfId="0" applyAlignment="1" applyBorder="1" applyFont="1">
      <alignment horizontal="center"/>
    </xf>
    <xf borderId="122" fillId="8" fontId="8" numFmtId="0" xfId="0" applyBorder="1" applyFont="1"/>
    <xf borderId="123" fillId="8" fontId="8" numFmtId="0" xfId="0" applyBorder="1" applyFont="1"/>
    <xf borderId="26" fillId="5" fontId="19" numFmtId="0" xfId="0" applyAlignment="1" applyBorder="1" applyFont="1">
      <alignment horizontal="center"/>
    </xf>
    <xf borderId="25" fillId="5" fontId="19" numFmtId="14" xfId="0" applyAlignment="1" applyBorder="1" applyFont="1" applyNumberFormat="1">
      <alignment horizontal="center"/>
    </xf>
    <xf borderId="122" fillId="8" fontId="8" numFmtId="49" xfId="0" applyAlignment="1" applyBorder="1" applyFont="1" applyNumberFormat="1">
      <alignment vertical="center"/>
    </xf>
    <xf borderId="77" fillId="8" fontId="8" numFmtId="49" xfId="0" applyAlignment="1" applyBorder="1" applyFont="1" applyNumberFormat="1">
      <alignment vertical="center"/>
    </xf>
    <xf borderId="123" fillId="8" fontId="8" numFmtId="49" xfId="0" applyAlignment="1" applyBorder="1" applyFont="1" applyNumberFormat="1">
      <alignment vertical="center"/>
    </xf>
    <xf borderId="5" fillId="3" fontId="8" numFmtId="49" xfId="0" applyAlignment="1" applyBorder="1" applyFont="1" applyNumberFormat="1">
      <alignment vertical="center"/>
    </xf>
    <xf borderId="26" fillId="6" fontId="19" numFmtId="14" xfId="0" applyAlignment="1" applyBorder="1" applyFont="1" applyNumberFormat="1">
      <alignment horizontal="center"/>
    </xf>
    <xf borderId="124" fillId="8" fontId="8" numFmtId="49" xfId="0" applyAlignment="1" applyBorder="1" applyFont="1" applyNumberFormat="1">
      <alignment vertical="center"/>
    </xf>
    <xf borderId="125" fillId="8" fontId="8" numFmtId="49" xfId="0" applyAlignment="1" applyBorder="1" applyFont="1" applyNumberFormat="1">
      <alignment vertical="center"/>
    </xf>
    <xf borderId="126" fillId="8" fontId="8" numFmtId="49" xfId="0" applyAlignment="1" applyBorder="1" applyFont="1" applyNumberFormat="1">
      <alignment vertical="center"/>
    </xf>
    <xf borderId="127" fillId="8" fontId="8" numFmtId="49" xfId="0" applyAlignment="1" applyBorder="1" applyFont="1" applyNumberFormat="1">
      <alignment vertical="center"/>
    </xf>
    <xf borderId="14" fillId="5" fontId="19" numFmtId="0" xfId="0" applyAlignment="1" applyBorder="1" applyFont="1">
      <alignment horizontal="center" shrinkToFit="0" wrapText="1"/>
    </xf>
    <xf borderId="11" fillId="5" fontId="19" numFmtId="0" xfId="0" applyAlignment="1" applyBorder="1" applyFont="1">
      <alignment horizontal="center" shrinkToFit="0" wrapText="1"/>
    </xf>
    <xf borderId="25" fillId="5" fontId="19" numFmtId="0" xfId="0" applyAlignment="1" applyBorder="1" applyFont="1">
      <alignment horizontal="center" shrinkToFit="0" wrapText="1"/>
    </xf>
    <xf borderId="128" fillId="8" fontId="8" numFmtId="0" xfId="0" applyBorder="1" applyFont="1"/>
    <xf borderId="129" fillId="8" fontId="8" numFmtId="0" xfId="0" applyBorder="1" applyFont="1"/>
    <xf borderId="130" fillId="8" fontId="8" numFmtId="0" xfId="0" applyBorder="1" applyFont="1"/>
    <xf borderId="131" fillId="8" fontId="8" numFmtId="0" xfId="0" applyBorder="1" applyFont="1"/>
    <xf borderId="14" fillId="6" fontId="19" numFmtId="14" xfId="0" applyAlignment="1" applyBorder="1" applyFont="1" applyNumberFormat="1">
      <alignment horizontal="center" shrinkToFit="0" vertical="center" wrapText="1"/>
    </xf>
    <xf borderId="11" fillId="6" fontId="19" numFmtId="14" xfId="0" applyAlignment="1" applyBorder="1" applyFont="1" applyNumberFormat="1">
      <alignment horizontal="center" shrinkToFit="0" vertical="center" wrapText="1"/>
    </xf>
    <xf borderId="25" fillId="6" fontId="19" numFmtId="14" xfId="0" applyAlignment="1" applyBorder="1" applyFont="1" applyNumberFormat="1">
      <alignment horizontal="center" shrinkToFit="0" vertical="center" wrapText="1"/>
    </xf>
    <xf borderId="132" fillId="8" fontId="8" numFmtId="0" xfId="0" applyBorder="1" applyFont="1"/>
    <xf borderId="17" fillId="7" fontId="8" numFmtId="0" xfId="0" applyAlignment="1" applyBorder="1" applyFont="1">
      <alignment horizontal="center" shrinkToFit="0" vertical="center" wrapText="1"/>
    </xf>
    <xf borderId="133" fillId="8" fontId="8" numFmtId="0" xfId="0" applyAlignment="1" applyBorder="1" applyFont="1">
      <alignment horizontal="left" shrinkToFit="0" vertical="center" wrapText="1"/>
    </xf>
    <xf borderId="26" fillId="5" fontId="19" numFmtId="3" xfId="0" applyAlignment="1" applyBorder="1" applyFont="1" applyNumberFormat="1">
      <alignment horizontal="center" shrinkToFit="0" vertical="center" wrapText="1"/>
    </xf>
    <xf borderId="14" fillId="5" fontId="19" numFmtId="3" xfId="0" applyAlignment="1" applyBorder="1" applyFont="1" applyNumberFormat="1">
      <alignment horizontal="center" shrinkToFit="0" vertical="center" wrapText="1"/>
    </xf>
    <xf borderId="26" fillId="6" fontId="19" numFmtId="3" xfId="0" applyAlignment="1" applyBorder="1" applyFont="1" applyNumberFormat="1">
      <alignment horizontal="center" shrinkToFit="0" vertical="center" wrapText="1"/>
    </xf>
    <xf borderId="14" fillId="6" fontId="19" numFmtId="3" xfId="0" applyAlignment="1" applyBorder="1" applyFont="1" applyNumberFormat="1">
      <alignment horizontal="center" shrinkToFit="0" vertical="center" wrapText="1"/>
    </xf>
    <xf borderId="5" fillId="5" fontId="19" numFmtId="3" xfId="0" applyAlignment="1" applyBorder="1" applyFont="1" applyNumberFormat="1">
      <alignment horizontal="center" shrinkToFit="0" vertical="center" wrapText="1"/>
    </xf>
    <xf borderId="16" fillId="5" fontId="19" numFmtId="3" xfId="0" applyAlignment="1" applyBorder="1" applyFont="1" applyNumberFormat="1">
      <alignment horizontal="center" shrinkToFit="0" vertical="center" wrapText="1"/>
    </xf>
    <xf borderId="14" fillId="5" fontId="19" numFmtId="2" xfId="0" applyAlignment="1" applyBorder="1" applyFont="1" applyNumberFormat="1">
      <alignment horizontal="center" shrinkToFit="0" vertical="center" wrapText="1"/>
    </xf>
    <xf borderId="14" fillId="6" fontId="19" numFmtId="2" xfId="0" applyAlignment="1" applyBorder="1" applyFont="1" applyNumberFormat="1">
      <alignment horizontal="center" shrinkToFit="0" vertical="center" wrapText="1"/>
    </xf>
    <xf borderId="5" fillId="6" fontId="19" numFmtId="3" xfId="0" applyAlignment="1" applyBorder="1" applyFont="1" applyNumberFormat="1">
      <alignment horizontal="center" shrinkToFit="0" vertical="center" wrapText="1"/>
    </xf>
    <xf borderId="16" fillId="6" fontId="19" numFmtId="2" xfId="0" applyAlignment="1" applyBorder="1" applyFont="1" applyNumberFormat="1">
      <alignment horizontal="center" shrinkToFit="0" vertical="center" wrapText="1"/>
    </xf>
    <xf borderId="18" fillId="3" fontId="14" numFmtId="0" xfId="0" applyAlignment="1" applyBorder="1" applyFont="1">
      <alignment horizontal="center" shrinkToFit="0" vertical="center" wrapText="1"/>
    </xf>
    <xf borderId="19" fillId="3" fontId="14" numFmtId="0" xfId="0" applyAlignment="1" applyBorder="1" applyFont="1">
      <alignment horizontal="center" shrinkToFit="0" vertical="center" wrapText="1"/>
    </xf>
    <xf borderId="14" fillId="3" fontId="19" numFmtId="0" xfId="0" applyAlignment="1" applyBorder="1" applyFont="1">
      <alignment horizontal="center" vertical="center"/>
    </xf>
    <xf borderId="14" fillId="6" fontId="19" numFmtId="0" xfId="0" applyAlignment="1" applyBorder="1" applyFont="1">
      <alignment horizontal="center" vertical="center"/>
    </xf>
    <xf borderId="14" fillId="5" fontId="19" numFmtId="3" xfId="0" applyAlignment="1" applyBorder="1" applyFont="1" applyNumberFormat="1">
      <alignment horizontal="center" vertical="center"/>
    </xf>
    <xf borderId="12" fillId="5" fontId="19" numFmtId="0" xfId="0" applyAlignment="1" applyBorder="1" applyFont="1">
      <alignment horizontal="center" vertical="center"/>
    </xf>
    <xf borderId="14" fillId="6" fontId="8" numFmtId="0" xfId="0" applyAlignment="1" applyBorder="1" applyFont="1">
      <alignment horizontal="center" vertical="center"/>
    </xf>
    <xf borderId="20" fillId="3" fontId="4" numFmtId="0" xfId="0" applyAlignment="1" applyBorder="1" applyFont="1">
      <alignment horizontal="center" vertical="center"/>
    </xf>
    <xf borderId="14" fillId="5" fontId="8" numFmtId="0" xfId="0" applyAlignment="1" applyBorder="1" applyFont="1">
      <alignment horizontal="center" vertical="center"/>
    </xf>
    <xf borderId="2" fillId="3" fontId="8" numFmtId="0" xfId="0" applyAlignment="1" applyBorder="1" applyFont="1">
      <alignment horizontal="left" shrinkToFit="0" wrapText="1"/>
    </xf>
    <xf borderId="17" fillId="5" fontId="24" numFmtId="0" xfId="0" applyAlignment="1" applyBorder="1" applyFont="1">
      <alignment horizontal="center"/>
    </xf>
    <xf borderId="17" fillId="6" fontId="24" numFmtId="0" xfId="0" applyAlignment="1" applyBorder="1" applyFont="1">
      <alignment horizontal="center"/>
    </xf>
    <xf borderId="14" fillId="5" fontId="19" numFmtId="0" xfId="0" applyAlignment="1" applyBorder="1" applyFont="1">
      <alignment horizontal="center" vertical="center"/>
    </xf>
    <xf borderId="94" fillId="8" fontId="8" numFmtId="0" xfId="0" applyAlignment="1" applyBorder="1" applyFont="1">
      <alignment horizontal="left" vertical="center"/>
    </xf>
    <xf borderId="14" fillId="6" fontId="19" numFmtId="3" xfId="0" applyAlignment="1" applyBorder="1" applyFont="1" applyNumberFormat="1">
      <alignment horizontal="center" vertical="center"/>
    </xf>
    <xf borderId="134" fillId="3" fontId="8" numFmtId="0" xfId="0" applyAlignment="1" applyBorder="1" applyFont="1">
      <alignment horizontal="center" vertical="center"/>
    </xf>
    <xf borderId="17" fillId="3" fontId="19" numFmtId="0" xfId="0" applyAlignment="1" applyBorder="1" applyFont="1">
      <alignment horizontal="center" vertical="center"/>
    </xf>
    <xf borderId="135" fillId="0" fontId="3" numFmtId="0" xfId="0" applyBorder="1" applyFont="1"/>
    <xf borderId="128" fillId="8" fontId="8" numFmtId="0" xfId="0" applyAlignment="1" applyBorder="1" applyFont="1">
      <alignment shrinkToFit="0" vertical="center" wrapText="1"/>
    </xf>
    <xf borderId="42" fillId="8" fontId="8" numFmtId="0" xfId="0" applyAlignment="1" applyBorder="1" applyFont="1">
      <alignment shrinkToFit="0" vertical="center" wrapText="1"/>
    </xf>
    <xf borderId="5" fillId="3" fontId="8" numFmtId="0" xfId="0" applyAlignment="1" applyBorder="1" applyFont="1">
      <alignment horizontal="left" vertical="center"/>
    </xf>
    <xf borderId="38" fillId="6" fontId="8" numFmtId="0" xfId="0" applyAlignment="1" applyBorder="1" applyFont="1">
      <alignment vertical="center"/>
    </xf>
    <xf borderId="17" fillId="6" fontId="19" numFmtId="0" xfId="0" applyAlignment="1" applyBorder="1" applyFont="1">
      <alignment horizontal="center" vertical="center"/>
    </xf>
    <xf borderId="17" fillId="6" fontId="19" numFmtId="0" xfId="0" applyAlignment="1" applyBorder="1" applyFont="1">
      <alignment horizontal="center" shrinkToFit="0" vertical="center" wrapText="1"/>
    </xf>
    <xf borderId="26" fillId="5" fontId="8" numFmtId="0" xfId="0" applyAlignment="1" applyBorder="1" applyFont="1">
      <alignment vertical="center"/>
    </xf>
    <xf borderId="23" fillId="5" fontId="9" numFmtId="0" xfId="0" applyAlignment="1" applyBorder="1" applyFont="1">
      <alignment horizontal="center"/>
    </xf>
    <xf borderId="136" fillId="5" fontId="8" numFmtId="0" xfId="0" applyAlignment="1" applyBorder="1" applyFont="1">
      <alignment horizontal="center" vertical="center"/>
    </xf>
    <xf borderId="17" fillId="5" fontId="19" numFmtId="0" xfId="0" applyAlignment="1" applyBorder="1" applyFont="1">
      <alignment horizontal="center" vertical="center"/>
    </xf>
    <xf borderId="137" fillId="0" fontId="3" numFmtId="0" xfId="0" applyBorder="1" applyFont="1"/>
    <xf borderId="23" fillId="5" fontId="19" numFmtId="0" xfId="0" applyAlignment="1" applyBorder="1" applyFont="1">
      <alignment horizontal="center"/>
    </xf>
    <xf borderId="23" fillId="6" fontId="9" numFmtId="0" xfId="0" applyAlignment="1" applyBorder="1" applyFont="1">
      <alignment horizontal="center"/>
    </xf>
    <xf borderId="12" fillId="12" fontId="23" numFmtId="0" xfId="0" applyAlignment="1" applyBorder="1" applyFont="1">
      <alignment horizontal="left" vertical="center"/>
    </xf>
    <xf borderId="11" fillId="6" fontId="19" numFmtId="0" xfId="0" applyAlignment="1" applyBorder="1" applyFont="1">
      <alignment horizontal="center" shrinkToFit="0" vertical="center" wrapText="1"/>
    </xf>
    <xf borderId="5" fillId="4" fontId="7" numFmtId="0" xfId="0" applyAlignment="1" applyBorder="1" applyFont="1">
      <alignment horizontal="center" vertical="center"/>
    </xf>
    <xf borderId="5" fillId="4" fontId="7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vertical="center"/>
    </xf>
    <xf borderId="138" fillId="4" fontId="7" numFmtId="0" xfId="0" applyAlignment="1" applyBorder="1" applyFont="1">
      <alignment horizontal="center" vertical="center"/>
    </xf>
    <xf borderId="139" fillId="4" fontId="12" numFmtId="0" xfId="0" applyAlignment="1" applyBorder="1" applyFont="1">
      <alignment horizontal="center" shrinkToFit="0" vertical="center" wrapText="1"/>
    </xf>
    <xf borderId="5" fillId="3" fontId="14" numFmtId="0" xfId="0" applyAlignment="1" applyBorder="1" applyFont="1">
      <alignment horizontal="left"/>
    </xf>
    <xf borderId="5" fillId="3" fontId="14" numFmtId="2" xfId="0" applyAlignment="1" applyBorder="1" applyFont="1" applyNumberFormat="1">
      <alignment horizontal="center"/>
    </xf>
    <xf borderId="5" fillId="3" fontId="14" numFmtId="166" xfId="0" applyAlignment="1" applyBorder="1" applyFont="1" applyNumberFormat="1">
      <alignment horizontal="center"/>
    </xf>
    <xf borderId="0" fillId="0" fontId="14" numFmtId="0" xfId="0" applyFont="1"/>
    <xf borderId="5" fillId="5" fontId="14" numFmtId="0" xfId="0" applyBorder="1" applyFont="1"/>
    <xf borderId="5" fillId="5" fontId="14" numFmtId="0" xfId="0" applyAlignment="1" applyBorder="1" applyFont="1">
      <alignment horizontal="left"/>
    </xf>
    <xf borderId="5" fillId="5" fontId="14" numFmtId="0" xfId="0" applyAlignment="1" applyBorder="1" applyFont="1">
      <alignment shrinkToFit="0" wrapText="1"/>
    </xf>
    <xf borderId="5" fillId="5" fontId="4" numFmtId="0" xfId="0" applyBorder="1" applyFont="1"/>
    <xf borderId="5" fillId="5" fontId="8" numFmtId="0" xfId="0" applyBorder="1" applyFont="1"/>
    <xf borderId="5" fillId="3" fontId="25" numFmtId="0" xfId="0" applyAlignment="1" applyBorder="1" applyFont="1">
      <alignment horizontal="left" vertical="center"/>
    </xf>
    <xf borderId="5" fillId="6" fontId="8" numFmtId="0" xfId="0" applyBorder="1" applyFont="1"/>
    <xf borderId="5" fillId="13" fontId="14" numFmtId="0" xfId="0" applyBorder="1" applyFill="1" applyFont="1"/>
    <xf borderId="5" fillId="3" fontId="8" numFmtId="0" xfId="0" applyAlignment="1" applyBorder="1" applyFont="1">
      <alignment shrinkToFit="0" wrapText="1"/>
    </xf>
    <xf borderId="0" fillId="0" fontId="14" numFmtId="0" xfId="0" applyAlignment="1" applyFont="1">
      <alignment shrinkToFit="0" wrapText="1"/>
    </xf>
    <xf borderId="0" fillId="0" fontId="8" numFmtId="0" xfId="0" applyFont="1"/>
    <xf borderId="0" fillId="0" fontId="14" numFmtId="0" xfId="0" applyAlignment="1" applyFont="1">
      <alignment horizontal="left"/>
    </xf>
    <xf borderId="0" fillId="0" fontId="26" numFmtId="0" xfId="0" applyFont="1"/>
    <xf borderId="140" fillId="3" fontId="14" numFmtId="0" xfId="0" applyBorder="1" applyFont="1"/>
    <xf borderId="141" fillId="3" fontId="4" numFmtId="0" xfId="0" applyBorder="1" applyFont="1"/>
    <xf borderId="141" fillId="3" fontId="14" numFmtId="0" xfId="0" applyAlignment="1" applyBorder="1" applyFont="1">
      <alignment horizontal="right"/>
    </xf>
    <xf borderId="109" fillId="3" fontId="8" numFmtId="0" xfId="0" applyBorder="1" applyFont="1"/>
  </cellXfs>
  <cellStyles count="1">
    <cellStyle xfId="0" name="Normal" builtinId="0"/>
  </cellStyles>
  <dxfs count="18">
    <dxf>
      <font>
        <color rgb="FFD6E3BC"/>
      </font>
      <fill>
        <patternFill patternType="solid">
          <fgColor rgb="FFD6E3BC"/>
          <bgColor rgb="FFD6E3BC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>
        <color rgb="FFEAF1DD"/>
      </font>
      <fill>
        <patternFill patternType="solid">
          <fgColor rgb="FFEAF1DD"/>
          <bgColor rgb="FFEAF1DD"/>
        </patternFill>
      </fill>
      <border/>
    </dxf>
    <dxf>
      <font>
        <color rgb="FF92D050"/>
      </font>
      <fill>
        <patternFill patternType="solid">
          <fgColor rgb="FF92D050"/>
          <bgColor rgb="FF92D050"/>
        </patternFill>
      </fill>
      <border/>
    </dxf>
    <dxf>
      <font/>
      <fill>
        <patternFill patternType="solid">
          <fgColor rgb="FFEAF1DD"/>
          <bgColor rgb="FFEAF1DD"/>
        </patternFill>
      </fill>
      <border/>
    </dxf>
    <dxf>
      <font/>
      <fill>
        <patternFill patternType="solid">
          <fgColor rgb="FFD6E3BC"/>
          <bgColor rgb="FFD6E3BC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  <dxf>
      <font/>
      <fill>
        <patternFill patternType="solid">
          <fgColor rgb="FFF2F2F2"/>
          <bgColor rgb="FFF2F2F2"/>
        </patternFill>
      </fill>
      <border/>
    </dxf>
    <dxf>
      <font>
        <color theme="1"/>
      </font>
      <fill>
        <patternFill patternType="solid">
          <fgColor rgb="FFEAF1DD"/>
          <bgColor rgb="FFEAF1DD"/>
        </patternFill>
      </fill>
      <border/>
    </dxf>
    <dxf>
      <font>
        <color theme="1"/>
      </font>
      <fill>
        <patternFill patternType="solid">
          <fgColor rgb="FFD6E3BC"/>
          <bgColor rgb="FFD6E3BC"/>
        </patternFill>
      </fill>
      <border/>
    </dxf>
    <dxf>
      <font>
        <color rgb="FFFF0000"/>
      </font>
      <fill>
        <patternFill patternType="solid">
          <fgColor rgb="FFEAF1DD"/>
          <bgColor rgb="FFEAF1DD"/>
        </patternFill>
      </fill>
      <border/>
    </dxf>
    <dxf>
      <font>
        <color rgb="FFFF0000"/>
      </font>
      <fill>
        <patternFill patternType="solid">
          <fgColor rgb="FFD6E3BC"/>
          <bgColor rgb="FFD6E3BC"/>
        </patternFill>
      </fill>
      <border/>
    </dxf>
    <dxf>
      <font>
        <color rgb="FFC2D69B"/>
      </font>
      <fill>
        <patternFill patternType="solid">
          <fgColor rgb="FFD6E3BC"/>
          <bgColor rgb="FFD6E3BC"/>
        </patternFill>
      </fill>
      <border/>
    </dxf>
    <dxf>
      <font>
        <b/>
        <color rgb="FFD6E3BC"/>
      </font>
      <fill>
        <patternFill patternType="none"/>
      </fill>
      <border/>
    </dxf>
    <dxf>
      <font/>
      <fill>
        <patternFill patternType="solid">
          <fgColor rgb="FFC2D69B"/>
          <bgColor rgb="FFC2D69B"/>
        </patternFill>
      </fill>
      <border/>
    </dxf>
    <dxf>
      <font>
        <color rgb="FFC2D69B"/>
      </font>
      <fill>
        <patternFill patternType="solid">
          <fgColor rgb="FFC2D69B"/>
          <bgColor rgb="FFC2D69B"/>
        </patternFill>
      </fill>
      <border/>
    </dxf>
    <dxf>
      <font>
        <color rgb="FFEAF1DD"/>
      </font>
      <fill>
        <patternFill patternType="none"/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externalLink" Target="externalLinks/externalLink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314325</xdr:colOff>
      <xdr:row>0</xdr:row>
      <xdr:rowOff>57150</xdr:rowOff>
    </xdr:from>
    <xdr:ext cx="1304925" cy="1304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314325</xdr:colOff>
      <xdr:row>0</xdr:row>
      <xdr:rowOff>57150</xdr:rowOff>
    </xdr:from>
    <xdr:ext cx="1304925" cy="1304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409575</xdr:colOff>
      <xdr:row>0</xdr:row>
      <xdr:rowOff>133350</xdr:rowOff>
    </xdr:from>
    <xdr:ext cx="1323975" cy="12096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647700</xdr:colOff>
      <xdr:row>0</xdr:row>
      <xdr:rowOff>171450</xdr:rowOff>
    </xdr:from>
    <xdr:ext cx="1304925" cy="1266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466725</xdr:colOff>
      <xdr:row>0</xdr:row>
      <xdr:rowOff>152400</xdr:rowOff>
    </xdr:from>
    <xdr:ext cx="1428750" cy="13525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6.57"/>
    <col customWidth="1" min="2" max="2" width="22.86"/>
    <col customWidth="1" min="3" max="3" width="24.0"/>
    <col customWidth="1" min="4" max="4" width="23.29"/>
    <col customWidth="1" min="5" max="5" width="21.43"/>
    <col customWidth="1" min="6" max="6" width="21.86"/>
    <col customWidth="1" min="7" max="7" width="20.71"/>
    <col customWidth="1" min="8" max="8" width="20.57"/>
    <col customWidth="1" min="9" max="9" width="15.71"/>
    <col customWidth="1" min="10" max="10" width="22.86"/>
    <col customWidth="1" min="11" max="13" width="18.43"/>
    <col customWidth="1" min="14" max="14" width="19.29"/>
    <col customWidth="1" min="15" max="28" width="9.14"/>
  </cols>
  <sheetData>
    <row r="1" ht="111.0" customHeight="1">
      <c r="A1" s="1" t="s">
        <v>0</v>
      </c>
      <c r="B1" s="2" t="s">
        <v>1</v>
      </c>
      <c r="C1" s="3"/>
      <c r="D1" s="3"/>
      <c r="E1" s="3"/>
      <c r="F1" s="4"/>
      <c r="G1" s="5"/>
      <c r="H1" s="5"/>
      <c r="I1" s="5"/>
      <c r="J1" s="5"/>
      <c r="K1" s="5"/>
      <c r="L1" s="5"/>
      <c r="M1" s="6" t="s">
        <v>2</v>
      </c>
      <c r="N1" s="7"/>
      <c r="O1" s="7"/>
      <c r="P1" s="7"/>
      <c r="Q1" s="7"/>
      <c r="R1" s="7"/>
      <c r="S1" s="7"/>
      <c r="T1" s="7"/>
      <c r="U1" s="8"/>
      <c r="V1" s="8"/>
      <c r="W1" s="8"/>
      <c r="X1" s="8"/>
      <c r="Y1" s="8"/>
      <c r="Z1" s="8"/>
      <c r="AA1" s="8"/>
      <c r="AB1" s="8"/>
    </row>
    <row r="2">
      <c r="A2" s="9" t="s">
        <v>3</v>
      </c>
      <c r="B2" s="10"/>
      <c r="C2" s="11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>
      <c r="A3" s="12" t="s">
        <v>4</v>
      </c>
      <c r="B3" s="13"/>
      <c r="C3" s="14" t="s">
        <v>5</v>
      </c>
      <c r="D3" s="15"/>
      <c r="E3" s="15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16"/>
      <c r="S3" s="8"/>
      <c r="T3" s="8"/>
      <c r="U3" s="8"/>
      <c r="V3" s="8"/>
      <c r="W3" s="8"/>
      <c r="X3" s="8"/>
      <c r="Y3" s="8"/>
      <c r="Z3" s="8"/>
      <c r="AA3" s="8"/>
      <c r="AB3" s="8"/>
    </row>
    <row r="4">
      <c r="A4" s="17" t="s">
        <v>6</v>
      </c>
      <c r="B4" s="18"/>
      <c r="C4" s="19" t="s">
        <v>7</v>
      </c>
      <c r="D4" s="15"/>
      <c r="E4" s="15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16"/>
      <c r="S4" s="8"/>
      <c r="T4" s="8"/>
      <c r="U4" s="8"/>
      <c r="V4" s="8"/>
      <c r="W4" s="8"/>
      <c r="X4" s="8"/>
      <c r="Y4" s="8"/>
      <c r="Z4" s="8"/>
      <c r="AA4" s="8"/>
      <c r="AB4" s="8"/>
    </row>
    <row r="5">
      <c r="A5" s="20" t="s">
        <v>8</v>
      </c>
      <c r="B5" s="18"/>
      <c r="C5" s="21" t="s">
        <v>9</v>
      </c>
      <c r="D5" s="15"/>
      <c r="E5" s="15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16"/>
      <c r="S5" s="8"/>
      <c r="T5" s="8"/>
      <c r="U5" s="8"/>
      <c r="V5" s="8"/>
      <c r="W5" s="8"/>
      <c r="X5" s="8"/>
      <c r="Y5" s="8"/>
      <c r="Z5" s="8"/>
      <c r="AA5" s="8"/>
      <c r="AB5" s="8"/>
    </row>
    <row r="6">
      <c r="A6" s="17" t="s">
        <v>10</v>
      </c>
      <c r="B6" s="18"/>
      <c r="C6" s="22" t="s">
        <v>11</v>
      </c>
      <c r="D6" s="15"/>
      <c r="E6" s="15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16"/>
      <c r="S6" s="8"/>
      <c r="T6" s="8"/>
      <c r="U6" s="8"/>
      <c r="V6" s="8"/>
      <c r="W6" s="8"/>
      <c r="X6" s="8"/>
      <c r="Y6" s="8"/>
      <c r="Z6" s="8"/>
      <c r="AA6" s="8"/>
      <c r="AB6" s="8"/>
    </row>
    <row r="7">
      <c r="A7" s="20" t="s">
        <v>12</v>
      </c>
      <c r="B7" s="18"/>
      <c r="C7" s="23" t="s">
        <v>13</v>
      </c>
      <c r="D7" s="15"/>
      <c r="E7" s="15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16"/>
      <c r="S7" s="8"/>
      <c r="T7" s="8"/>
      <c r="U7" s="8"/>
      <c r="V7" s="8"/>
      <c r="W7" s="8"/>
      <c r="X7" s="8"/>
      <c r="Y7" s="8"/>
      <c r="Z7" s="8"/>
      <c r="AA7" s="8"/>
      <c r="AB7" s="8"/>
    </row>
    <row r="8">
      <c r="A8" s="17" t="s">
        <v>14</v>
      </c>
      <c r="B8" s="18"/>
      <c r="C8" s="24">
        <v>45292.0</v>
      </c>
      <c r="D8" s="25" t="str">
        <f t="shared" ref="D8:D9" si="1">IF(C8="","",TEXT(C8,"DD/MM/AAAA"))</f>
        <v>01/01/AAAA</v>
      </c>
      <c r="E8" s="26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8"/>
      <c r="T8" s="8"/>
      <c r="U8" s="8"/>
      <c r="V8" s="8"/>
      <c r="W8" s="8"/>
      <c r="X8" s="8"/>
      <c r="Y8" s="8"/>
      <c r="Z8" s="8"/>
      <c r="AA8" s="8"/>
      <c r="AB8" s="8"/>
    </row>
    <row r="9">
      <c r="A9" s="20" t="s">
        <v>15</v>
      </c>
      <c r="B9" s="18"/>
      <c r="C9" s="27">
        <v>45657.0</v>
      </c>
      <c r="D9" s="25" t="str">
        <f t="shared" si="1"/>
        <v>31/12/AAAA</v>
      </c>
      <c r="E9" s="26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6"/>
      <c r="S9" s="8"/>
      <c r="T9" s="8"/>
      <c r="U9" s="8"/>
      <c r="V9" s="8"/>
      <c r="W9" s="8"/>
      <c r="X9" s="8"/>
      <c r="Y9" s="8"/>
      <c r="Z9" s="8"/>
      <c r="AA9" s="8"/>
      <c r="AB9" s="8"/>
    </row>
    <row r="10">
      <c r="A10" s="17" t="s">
        <v>16</v>
      </c>
      <c r="B10" s="18"/>
      <c r="C10" s="28">
        <v>1500.0</v>
      </c>
      <c r="D10" s="25">
        <f>IF(AND(C8=0, C9=0), "", C9-C8)</f>
        <v>365</v>
      </c>
      <c r="E10" s="29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16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>
      <c r="A11" s="20" t="s">
        <v>17</v>
      </c>
      <c r="B11" s="18"/>
      <c r="C11" s="21">
        <v>1200.0</v>
      </c>
      <c r="D11" s="15"/>
      <c r="E11" s="15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16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ht="15.75" customHeight="1">
      <c r="A12" s="30" t="s">
        <v>18</v>
      </c>
      <c r="B12" s="18"/>
      <c r="C12" s="22">
        <v>0.0</v>
      </c>
      <c r="D12" s="15"/>
      <c r="E12" s="15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16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>
      <c r="A13" s="20" t="s">
        <v>19</v>
      </c>
      <c r="B13" s="18"/>
      <c r="C13" s="21">
        <v>300.0</v>
      </c>
      <c r="D13" s="15"/>
      <c r="E13" s="15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16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>
      <c r="A14" s="17" t="s">
        <v>20</v>
      </c>
      <c r="B14" s="18"/>
      <c r="C14" s="22">
        <v>0.6</v>
      </c>
      <c r="D14" s="15"/>
      <c r="E14" s="15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16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ht="15.75" customHeight="1">
      <c r="A15" s="31" t="s">
        <v>21</v>
      </c>
      <c r="B15" s="18"/>
      <c r="C15" s="32" t="s">
        <v>22</v>
      </c>
      <c r="D15" s="33"/>
      <c r="E15" s="33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16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ht="15.75" customHeight="1">
      <c r="A16" s="34" t="s">
        <v>23</v>
      </c>
      <c r="B16" s="18"/>
      <c r="C16" s="35" t="s">
        <v>22</v>
      </c>
      <c r="D16" s="33"/>
      <c r="E16" s="33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16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>
      <c r="A17" s="20" t="s">
        <v>24</v>
      </c>
      <c r="B17" s="18"/>
      <c r="C17" s="32" t="s">
        <v>25</v>
      </c>
      <c r="D17" s="33"/>
      <c r="E17" s="33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16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16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>
      <c r="A19" s="36" t="s">
        <v>26</v>
      </c>
      <c r="B19" s="37"/>
      <c r="C19" s="37"/>
      <c r="D19" s="37"/>
      <c r="E19" s="37"/>
      <c r="F19" s="37"/>
      <c r="G19" s="37"/>
      <c r="H19" s="18"/>
      <c r="I19" s="3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>
      <c r="A20" s="39" t="s">
        <v>27</v>
      </c>
      <c r="B20" s="40" t="s">
        <v>28</v>
      </c>
      <c r="C20" s="40" t="s">
        <v>29</v>
      </c>
      <c r="D20" s="41" t="s">
        <v>30</v>
      </c>
      <c r="E20" s="42" t="s">
        <v>31</v>
      </c>
      <c r="F20" s="42" t="s">
        <v>32</v>
      </c>
      <c r="G20" s="42" t="s">
        <v>33</v>
      </c>
      <c r="H20" s="42" t="s">
        <v>34</v>
      </c>
      <c r="I20" s="43" t="s">
        <v>35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ht="15.75" customHeight="1">
      <c r="A21" s="44" t="s">
        <v>36</v>
      </c>
      <c r="B21" s="45">
        <v>191.0</v>
      </c>
      <c r="C21" s="45"/>
      <c r="D21" s="45">
        <v>77.0</v>
      </c>
      <c r="E21" s="46">
        <v>0.41</v>
      </c>
      <c r="F21" s="47"/>
      <c r="G21" s="48"/>
      <c r="H21" s="49"/>
      <c r="I21" s="50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ht="15.75" customHeight="1">
      <c r="A22" s="51" t="s">
        <v>37</v>
      </c>
      <c r="B22" s="52"/>
      <c r="C22" s="52"/>
      <c r="D22" s="52"/>
      <c r="E22" s="53"/>
      <c r="F22" s="54"/>
      <c r="G22" s="15"/>
      <c r="H22" s="55"/>
      <c r="I22" s="50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ht="15.75" customHeight="1">
      <c r="A23" s="44" t="s">
        <v>38</v>
      </c>
      <c r="B23" s="45">
        <v>191.0</v>
      </c>
      <c r="C23" s="45"/>
      <c r="D23" s="45">
        <v>77.0</v>
      </c>
      <c r="E23" s="46">
        <v>0.41</v>
      </c>
      <c r="F23" s="56"/>
      <c r="G23" s="15"/>
      <c r="H23" s="55"/>
      <c r="I23" s="50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ht="15.75" customHeight="1">
      <c r="A24" s="51" t="s">
        <v>39</v>
      </c>
      <c r="B24" s="52"/>
      <c r="C24" s="52"/>
      <c r="D24" s="52"/>
      <c r="E24" s="53"/>
      <c r="F24" s="52"/>
      <c r="G24" s="15"/>
      <c r="H24" s="55"/>
      <c r="I24" s="50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ht="15.75" customHeight="1">
      <c r="A25" s="44" t="s">
        <v>40</v>
      </c>
      <c r="B25" s="45"/>
      <c r="C25" s="45"/>
      <c r="D25" s="45"/>
      <c r="E25" s="46"/>
      <c r="F25" s="45"/>
      <c r="G25" s="15"/>
      <c r="H25" s="55"/>
      <c r="I25" s="50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ht="15.75" customHeight="1">
      <c r="A26" s="51" t="s">
        <v>41</v>
      </c>
      <c r="B26" s="52">
        <v>100.0</v>
      </c>
      <c r="C26" s="52"/>
      <c r="D26" s="52">
        <v>185.0</v>
      </c>
      <c r="E26" s="53">
        <v>0.295</v>
      </c>
      <c r="F26" s="52">
        <v>50.0</v>
      </c>
      <c r="G26" s="15"/>
      <c r="H26" s="55"/>
      <c r="I26" s="50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5.75" customHeight="1">
      <c r="A27" s="44" t="s">
        <v>42</v>
      </c>
      <c r="B27" s="45"/>
      <c r="C27" s="45"/>
      <c r="D27" s="45"/>
      <c r="E27" s="46"/>
      <c r="F27" s="45"/>
      <c r="G27" s="15"/>
      <c r="H27" s="55"/>
      <c r="I27" s="50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5.75" customHeight="1">
      <c r="A28" s="51" t="s">
        <v>43</v>
      </c>
      <c r="B28" s="52"/>
      <c r="C28" s="52"/>
      <c r="D28" s="52"/>
      <c r="E28" s="53"/>
      <c r="F28" s="52"/>
      <c r="G28" s="15"/>
      <c r="H28" s="55"/>
      <c r="I28" s="50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5.75" customHeight="1">
      <c r="A29" s="44" t="s">
        <v>44</v>
      </c>
      <c r="B29" s="45">
        <v>99.0</v>
      </c>
      <c r="C29" s="45"/>
      <c r="D29" s="45">
        <v>254.0</v>
      </c>
      <c r="E29" s="46">
        <v>0.188</v>
      </c>
      <c r="F29" s="45">
        <v>50.0</v>
      </c>
      <c r="G29" s="15"/>
      <c r="H29" s="55"/>
      <c r="I29" s="50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15.75" customHeight="1">
      <c r="A30" s="51" t="s">
        <v>45</v>
      </c>
      <c r="B30" s="52"/>
      <c r="C30" s="52"/>
      <c r="D30" s="52"/>
      <c r="E30" s="53"/>
      <c r="F30" s="52"/>
      <c r="G30" s="15"/>
      <c r="H30" s="55"/>
      <c r="I30" s="50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5.75" customHeight="1">
      <c r="A31" s="44" t="s">
        <v>46</v>
      </c>
      <c r="B31" s="45"/>
      <c r="C31" s="45"/>
      <c r="D31" s="45"/>
      <c r="E31" s="46"/>
      <c r="F31" s="45"/>
      <c r="G31" s="15"/>
      <c r="H31" s="55"/>
      <c r="I31" s="50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5.75" customHeight="1">
      <c r="A32" s="51" t="s">
        <v>47</v>
      </c>
      <c r="B32" s="52"/>
      <c r="C32" s="52"/>
      <c r="D32" s="52"/>
      <c r="E32" s="53"/>
      <c r="F32" s="52"/>
      <c r="G32" s="15"/>
      <c r="H32" s="55"/>
      <c r="I32" s="50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5.75" customHeight="1">
      <c r="A33" s="44" t="s">
        <v>48</v>
      </c>
      <c r="B33" s="45">
        <v>261.0</v>
      </c>
      <c r="C33" s="45"/>
      <c r="D33" s="45">
        <v>360.0</v>
      </c>
      <c r="E33" s="57"/>
      <c r="F33" s="45">
        <v>50.0</v>
      </c>
      <c r="G33" s="58"/>
      <c r="H33" s="55"/>
      <c r="I33" s="50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5.75" customHeight="1">
      <c r="A34" s="51" t="s">
        <v>49</v>
      </c>
      <c r="B34" s="52">
        <v>391.0</v>
      </c>
      <c r="C34" s="52"/>
      <c r="D34" s="52">
        <v>360.0</v>
      </c>
      <c r="E34" s="57"/>
      <c r="F34" s="52">
        <v>50.0</v>
      </c>
      <c r="G34" s="52">
        <v>6.0</v>
      </c>
      <c r="H34" s="52">
        <v>210.0</v>
      </c>
      <c r="I34" s="59">
        <f>G34*H34</f>
        <v>1260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5.75" customHeight="1">
      <c r="A35" s="44" t="s">
        <v>50</v>
      </c>
      <c r="B35" s="45">
        <v>26.0</v>
      </c>
      <c r="C35" s="45">
        <v>4.0</v>
      </c>
      <c r="D35" s="45">
        <v>591.0</v>
      </c>
      <c r="E35" s="60"/>
      <c r="F35" s="45">
        <v>50.0</v>
      </c>
      <c r="G35" s="61"/>
      <c r="H35" s="62"/>
      <c r="I35" s="50"/>
      <c r="J35" s="63"/>
      <c r="K35" s="63"/>
      <c r="L35" s="63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1.2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16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ht="24.0" customHeight="1">
      <c r="A37" s="36" t="s">
        <v>51</v>
      </c>
      <c r="B37" s="37"/>
      <c r="C37" s="37"/>
      <c r="D37" s="37"/>
      <c r="E37" s="64"/>
      <c r="F37" s="65"/>
      <c r="G37" s="65"/>
      <c r="H37" s="65"/>
      <c r="I37" s="65"/>
      <c r="J37" s="65"/>
      <c r="K37" s="65"/>
      <c r="L37" s="65"/>
      <c r="M37" s="8"/>
      <c r="N37" s="8"/>
      <c r="O37" s="8"/>
      <c r="P37" s="16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ht="36.0" customHeight="1">
      <c r="A38" s="39" t="s">
        <v>27</v>
      </c>
      <c r="B38" s="66" t="s">
        <v>52</v>
      </c>
      <c r="C38" s="42" t="s">
        <v>53</v>
      </c>
      <c r="D38" s="66" t="s">
        <v>54</v>
      </c>
      <c r="E38" s="40" t="s">
        <v>55</v>
      </c>
      <c r="F38" s="8"/>
      <c r="G38" s="67"/>
      <c r="H38" s="67"/>
      <c r="I38" s="67"/>
      <c r="J38" s="67"/>
      <c r="K38" s="67"/>
      <c r="L38" s="67"/>
      <c r="M38" s="8"/>
      <c r="N38" s="8"/>
      <c r="O38" s="8"/>
      <c r="P38" s="16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ht="15.75" customHeight="1">
      <c r="A39" s="44" t="s">
        <v>36</v>
      </c>
      <c r="B39" s="68" t="s">
        <v>13</v>
      </c>
      <c r="C39" s="69" t="s">
        <v>56</v>
      </c>
      <c r="D39" s="70" t="s">
        <v>57</v>
      </c>
      <c r="E39" s="23" t="s">
        <v>58</v>
      </c>
      <c r="F39" s="8"/>
      <c r="G39" s="71"/>
      <c r="H39" s="72"/>
      <c r="I39" s="71"/>
      <c r="J39" s="73"/>
      <c r="K39" s="71"/>
      <c r="L39" s="73"/>
      <c r="M39" s="8"/>
      <c r="N39" s="8"/>
      <c r="O39" s="8"/>
      <c r="P39" s="16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ht="15.75" customHeight="1">
      <c r="A40" s="51" t="s">
        <v>37</v>
      </c>
      <c r="B40" s="74"/>
      <c r="C40" s="75"/>
      <c r="D40" s="76"/>
      <c r="E40" s="77"/>
      <c r="F40" s="8"/>
      <c r="G40" s="71"/>
      <c r="H40" s="72"/>
      <c r="I40" s="71"/>
      <c r="J40" s="73"/>
      <c r="K40" s="71"/>
      <c r="L40" s="73"/>
      <c r="M40" s="8"/>
      <c r="N40" s="8"/>
      <c r="O40" s="8"/>
      <c r="P40" s="16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ht="15.75" customHeight="1">
      <c r="A41" s="44" t="s">
        <v>38</v>
      </c>
      <c r="B41" s="68" t="s">
        <v>13</v>
      </c>
      <c r="C41" s="69" t="s">
        <v>56</v>
      </c>
      <c r="D41" s="70" t="s">
        <v>57</v>
      </c>
      <c r="E41" s="23" t="s">
        <v>58</v>
      </c>
      <c r="F41" s="8"/>
      <c r="G41" s="71"/>
      <c r="H41" s="72"/>
      <c r="I41" s="71"/>
      <c r="J41" s="73"/>
      <c r="K41" s="71"/>
      <c r="L41" s="73"/>
      <c r="M41" s="8"/>
      <c r="N41" s="8"/>
      <c r="O41" s="8"/>
      <c r="P41" s="16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ht="15.75" customHeight="1">
      <c r="A42" s="51" t="s">
        <v>39</v>
      </c>
      <c r="B42" s="74"/>
      <c r="C42" s="75"/>
      <c r="D42" s="76"/>
      <c r="E42" s="77"/>
      <c r="F42" s="8"/>
      <c r="G42" s="71"/>
      <c r="H42" s="72"/>
      <c r="I42" s="71"/>
      <c r="J42" s="73"/>
      <c r="K42" s="71"/>
      <c r="L42" s="73"/>
      <c r="M42" s="8"/>
      <c r="N42" s="8"/>
      <c r="O42" s="8"/>
      <c r="P42" s="16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ht="15.75" customHeight="1">
      <c r="A43" s="44" t="s">
        <v>40</v>
      </c>
      <c r="B43" s="68"/>
      <c r="C43" s="69"/>
      <c r="D43" s="70"/>
      <c r="E43" s="23"/>
      <c r="F43" s="8"/>
      <c r="G43" s="71"/>
      <c r="H43" s="72"/>
      <c r="I43" s="71"/>
      <c r="J43" s="73"/>
      <c r="K43" s="71"/>
      <c r="L43" s="73"/>
      <c r="M43" s="8"/>
      <c r="N43" s="8"/>
      <c r="O43" s="8"/>
      <c r="P43" s="16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ht="15.75" customHeight="1">
      <c r="A44" s="51" t="s">
        <v>41</v>
      </c>
      <c r="B44" s="74" t="s">
        <v>13</v>
      </c>
      <c r="C44" s="75" t="s">
        <v>56</v>
      </c>
      <c r="D44" s="76" t="s">
        <v>57</v>
      </c>
      <c r="E44" s="77" t="s">
        <v>58</v>
      </c>
      <c r="F44" s="8"/>
      <c r="G44" s="71"/>
      <c r="H44" s="72"/>
      <c r="I44" s="71"/>
      <c r="J44" s="73"/>
      <c r="K44" s="71"/>
      <c r="L44" s="73"/>
      <c r="M44" s="8"/>
      <c r="N44" s="8"/>
      <c r="O44" s="8"/>
      <c r="P44" s="16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ht="15.75" customHeight="1">
      <c r="A45" s="44" t="s">
        <v>42</v>
      </c>
      <c r="B45" s="68"/>
      <c r="C45" s="69"/>
      <c r="D45" s="70"/>
      <c r="E45" s="23"/>
      <c r="F45" s="8"/>
      <c r="G45" s="71"/>
      <c r="H45" s="72"/>
      <c r="I45" s="71"/>
      <c r="J45" s="73"/>
      <c r="K45" s="71"/>
      <c r="L45" s="73"/>
      <c r="M45" s="8"/>
      <c r="N45" s="8"/>
      <c r="O45" s="8"/>
      <c r="P45" s="16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ht="15.75" customHeight="1">
      <c r="A46" s="51" t="s">
        <v>43</v>
      </c>
      <c r="B46" s="74"/>
      <c r="C46" s="75"/>
      <c r="D46" s="76"/>
      <c r="E46" s="77"/>
      <c r="F46" s="8"/>
      <c r="G46" s="71"/>
      <c r="H46" s="72"/>
      <c r="I46" s="71"/>
      <c r="J46" s="73"/>
      <c r="K46" s="71"/>
      <c r="L46" s="73"/>
      <c r="M46" s="8"/>
      <c r="N46" s="8"/>
      <c r="O46" s="8"/>
      <c r="P46" s="16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ht="15.75" customHeight="1">
      <c r="A47" s="44" t="s">
        <v>44</v>
      </c>
      <c r="B47" s="68" t="s">
        <v>13</v>
      </c>
      <c r="C47" s="69" t="s">
        <v>56</v>
      </c>
      <c r="D47" s="70" t="s">
        <v>57</v>
      </c>
      <c r="E47" s="23" t="s">
        <v>58</v>
      </c>
      <c r="F47" s="8"/>
      <c r="G47" s="71"/>
      <c r="H47" s="72"/>
      <c r="I47" s="71"/>
      <c r="J47" s="73"/>
      <c r="K47" s="71"/>
      <c r="L47" s="73"/>
      <c r="M47" s="8"/>
      <c r="N47" s="8"/>
      <c r="O47" s="8"/>
      <c r="P47" s="16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ht="15.75" customHeight="1">
      <c r="A48" s="51" t="s">
        <v>45</v>
      </c>
      <c r="B48" s="74"/>
      <c r="C48" s="35"/>
      <c r="D48" s="76"/>
      <c r="E48" s="77"/>
      <c r="F48" s="8"/>
      <c r="G48" s="71"/>
      <c r="H48" s="72"/>
      <c r="I48" s="71"/>
      <c r="J48" s="73"/>
      <c r="K48" s="71"/>
      <c r="L48" s="73"/>
      <c r="M48" s="8"/>
      <c r="N48" s="8"/>
      <c r="O48" s="8"/>
      <c r="P48" s="16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ht="15.75" customHeight="1">
      <c r="A49" s="44" t="s">
        <v>46</v>
      </c>
      <c r="B49" s="68"/>
      <c r="C49" s="32"/>
      <c r="D49" s="70"/>
      <c r="E49" s="23"/>
      <c r="F49" s="8"/>
      <c r="G49" s="71"/>
      <c r="H49" s="72"/>
      <c r="I49" s="71"/>
      <c r="J49" s="73"/>
      <c r="K49" s="71"/>
      <c r="L49" s="73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ht="15.75" customHeight="1">
      <c r="A50" s="51" t="s">
        <v>47</v>
      </c>
      <c r="B50" s="74"/>
      <c r="C50" s="35"/>
      <c r="D50" s="76"/>
      <c r="E50" s="77"/>
      <c r="F50" s="8"/>
      <c r="G50" s="71"/>
      <c r="H50" s="72"/>
      <c r="I50" s="71"/>
      <c r="J50" s="73"/>
      <c r="K50" s="71"/>
      <c r="L50" s="73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ht="15.75" customHeight="1">
      <c r="A51" s="44" t="s">
        <v>48</v>
      </c>
      <c r="B51" s="68" t="s">
        <v>13</v>
      </c>
      <c r="C51" s="69" t="s">
        <v>56</v>
      </c>
      <c r="D51" s="70" t="s">
        <v>57</v>
      </c>
      <c r="E51" s="23" t="s">
        <v>58</v>
      </c>
      <c r="F51" s="8"/>
      <c r="G51" s="71"/>
      <c r="H51" s="72"/>
      <c r="I51" s="71"/>
      <c r="J51" s="73"/>
      <c r="K51" s="71"/>
      <c r="L51" s="73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ht="15.75" customHeight="1">
      <c r="A52" s="51" t="s">
        <v>49</v>
      </c>
      <c r="B52" s="74" t="s">
        <v>13</v>
      </c>
      <c r="C52" s="75" t="s">
        <v>56</v>
      </c>
      <c r="D52" s="76" t="s">
        <v>57</v>
      </c>
      <c r="E52" s="77" t="s">
        <v>58</v>
      </c>
      <c r="F52" s="8"/>
      <c r="G52" s="71"/>
      <c r="H52" s="72"/>
      <c r="I52" s="71"/>
      <c r="J52" s="73"/>
      <c r="K52" s="71"/>
      <c r="L52" s="73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ht="15.75" customHeight="1">
      <c r="A53" s="44" t="s">
        <v>50</v>
      </c>
      <c r="B53" s="68" t="s">
        <v>13</v>
      </c>
      <c r="C53" s="69" t="s">
        <v>56</v>
      </c>
      <c r="D53" s="70" t="s">
        <v>57</v>
      </c>
      <c r="E53" s="23" t="s">
        <v>58</v>
      </c>
      <c r="F53" s="8"/>
      <c r="G53" s="71"/>
      <c r="H53" s="72"/>
      <c r="I53" s="71"/>
      <c r="J53" s="73"/>
      <c r="K53" s="71"/>
      <c r="L53" s="73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ht="15.75" customHeight="1">
      <c r="A54" s="78"/>
      <c r="B54" s="79"/>
      <c r="C54" s="15"/>
      <c r="D54" s="80"/>
      <c r="E54" s="71"/>
      <c r="F54" s="71"/>
      <c r="G54" s="71"/>
      <c r="H54" s="71"/>
      <c r="I54" s="72"/>
      <c r="J54" s="71"/>
      <c r="K54" s="73"/>
      <c r="L54" s="71"/>
      <c r="M54" s="73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ht="20.25" customHeight="1">
      <c r="A55" s="36" t="s">
        <v>59</v>
      </c>
      <c r="B55" s="37"/>
      <c r="C55" s="37"/>
      <c r="D55" s="37"/>
      <c r="E55" s="37"/>
      <c r="F55" s="37"/>
      <c r="G55" s="64"/>
      <c r="H55" s="65"/>
      <c r="I55" s="65"/>
      <c r="J55" s="65"/>
      <c r="K55" s="65"/>
      <c r="L55" s="65"/>
      <c r="M55" s="65"/>
      <c r="N55" s="65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ht="33.75" customHeight="1">
      <c r="A56" s="39" t="s">
        <v>27</v>
      </c>
      <c r="B56" s="40" t="s">
        <v>60</v>
      </c>
      <c r="C56" s="40" t="s">
        <v>61</v>
      </c>
      <c r="D56" s="40" t="s">
        <v>62</v>
      </c>
      <c r="E56" s="40" t="s">
        <v>63</v>
      </c>
      <c r="F56" s="66" t="s">
        <v>64</v>
      </c>
      <c r="G56" s="40" t="s">
        <v>65</v>
      </c>
      <c r="H56" s="67"/>
      <c r="I56" s="67"/>
      <c r="J56" s="67"/>
      <c r="K56" s="67"/>
      <c r="L56" s="67"/>
      <c r="M56" s="71"/>
      <c r="N56" s="73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ht="30.0" customHeight="1">
      <c r="A57" s="44" t="s">
        <v>36</v>
      </c>
      <c r="B57" s="81" t="s">
        <v>66</v>
      </c>
      <c r="C57" s="32">
        <v>100.0</v>
      </c>
      <c r="D57" s="23"/>
      <c r="E57" s="32"/>
      <c r="F57" s="70"/>
      <c r="G57" s="32"/>
      <c r="H57" s="71"/>
      <c r="I57" s="82"/>
      <c r="J57" s="73"/>
      <c r="K57" s="71"/>
      <c r="L57" s="73"/>
      <c r="M57" s="71"/>
      <c r="N57" s="73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ht="37.5" customHeight="1">
      <c r="A58" s="51" t="s">
        <v>37</v>
      </c>
      <c r="B58" s="28"/>
      <c r="C58" s="35"/>
      <c r="D58" s="77"/>
      <c r="E58" s="35"/>
      <c r="F58" s="76"/>
      <c r="G58" s="35"/>
      <c r="H58" s="71"/>
      <c r="I58" s="82"/>
      <c r="J58" s="73"/>
      <c r="K58" s="71"/>
      <c r="L58" s="73"/>
      <c r="M58" s="71"/>
      <c r="N58" s="73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ht="30.75" customHeight="1">
      <c r="A59" s="44" t="s">
        <v>38</v>
      </c>
      <c r="B59" s="81" t="s">
        <v>66</v>
      </c>
      <c r="C59" s="32">
        <v>100.0</v>
      </c>
      <c r="D59" s="23"/>
      <c r="E59" s="32"/>
      <c r="F59" s="70"/>
      <c r="G59" s="32"/>
      <c r="H59" s="71"/>
      <c r="I59" s="82"/>
      <c r="J59" s="73"/>
      <c r="K59" s="71"/>
      <c r="L59" s="73"/>
      <c r="M59" s="71"/>
      <c r="N59" s="73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ht="37.5" customHeight="1">
      <c r="A60" s="51" t="s">
        <v>39</v>
      </c>
      <c r="B60" s="28"/>
      <c r="C60" s="35"/>
      <c r="D60" s="77"/>
      <c r="E60" s="35"/>
      <c r="F60" s="76"/>
      <c r="G60" s="35"/>
      <c r="H60" s="71"/>
      <c r="I60" s="82"/>
      <c r="J60" s="73"/>
      <c r="K60" s="71"/>
      <c r="L60" s="73"/>
      <c r="M60" s="71"/>
      <c r="N60" s="73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ht="35.25" customHeight="1">
      <c r="A61" s="44" t="s">
        <v>40</v>
      </c>
      <c r="B61" s="81"/>
      <c r="C61" s="32"/>
      <c r="D61" s="23"/>
      <c r="E61" s="32"/>
      <c r="F61" s="70"/>
      <c r="G61" s="32"/>
      <c r="H61" s="71"/>
      <c r="I61" s="82"/>
      <c r="J61" s="73"/>
      <c r="K61" s="71"/>
      <c r="L61" s="73"/>
      <c r="M61" s="71"/>
      <c r="N61" s="73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ht="31.5" customHeight="1">
      <c r="A62" s="51" t="s">
        <v>41</v>
      </c>
      <c r="B62" s="28" t="s">
        <v>66</v>
      </c>
      <c r="C62" s="35">
        <v>100.0</v>
      </c>
      <c r="D62" s="77"/>
      <c r="E62" s="35"/>
      <c r="F62" s="76"/>
      <c r="G62" s="35"/>
      <c r="H62" s="71"/>
      <c r="I62" s="82"/>
      <c r="J62" s="73"/>
      <c r="K62" s="71"/>
      <c r="L62" s="73"/>
      <c r="M62" s="71"/>
      <c r="N62" s="73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ht="34.5" customHeight="1">
      <c r="A63" s="44" t="s">
        <v>42</v>
      </c>
      <c r="B63" s="81"/>
      <c r="C63" s="32"/>
      <c r="D63" s="23"/>
      <c r="E63" s="32"/>
      <c r="F63" s="70"/>
      <c r="G63" s="32"/>
      <c r="H63" s="71"/>
      <c r="I63" s="82"/>
      <c r="J63" s="73"/>
      <c r="K63" s="71"/>
      <c r="L63" s="73"/>
      <c r="M63" s="71"/>
      <c r="N63" s="73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ht="35.25" customHeight="1">
      <c r="A64" s="51" t="s">
        <v>43</v>
      </c>
      <c r="B64" s="28"/>
      <c r="C64" s="35"/>
      <c r="D64" s="77"/>
      <c r="E64" s="35"/>
      <c r="F64" s="76"/>
      <c r="G64" s="35"/>
      <c r="H64" s="71"/>
      <c r="I64" s="82"/>
      <c r="J64" s="73"/>
      <c r="K64" s="71"/>
      <c r="L64" s="73"/>
      <c r="M64" s="71"/>
      <c r="N64" s="73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ht="35.25" customHeight="1">
      <c r="A65" s="44" t="s">
        <v>44</v>
      </c>
      <c r="B65" s="81" t="s">
        <v>66</v>
      </c>
      <c r="C65" s="32">
        <v>100.0</v>
      </c>
      <c r="D65" s="23"/>
      <c r="E65" s="32"/>
      <c r="F65" s="70"/>
      <c r="G65" s="32"/>
      <c r="H65" s="71"/>
      <c r="I65" s="82"/>
      <c r="J65" s="73"/>
      <c r="K65" s="71"/>
      <c r="L65" s="73"/>
      <c r="M65" s="71"/>
      <c r="N65" s="73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ht="36.0" customHeight="1">
      <c r="A66" s="51" t="s">
        <v>45</v>
      </c>
      <c r="B66" s="28"/>
      <c r="C66" s="35"/>
      <c r="D66" s="77"/>
      <c r="E66" s="35"/>
      <c r="F66" s="76"/>
      <c r="G66" s="35"/>
      <c r="H66" s="71"/>
      <c r="I66" s="82"/>
      <c r="J66" s="73"/>
      <c r="K66" s="71"/>
      <c r="L66" s="73"/>
      <c r="M66" s="71"/>
      <c r="N66" s="73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ht="39.75" customHeight="1">
      <c r="A67" s="44" t="s">
        <v>46</v>
      </c>
      <c r="B67" s="81"/>
      <c r="C67" s="32"/>
      <c r="D67" s="23"/>
      <c r="E67" s="32"/>
      <c r="F67" s="70"/>
      <c r="G67" s="32"/>
      <c r="H67" s="71"/>
      <c r="I67" s="82"/>
      <c r="J67" s="73"/>
      <c r="K67" s="71"/>
      <c r="L67" s="73"/>
      <c r="M67" s="71"/>
      <c r="N67" s="73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ht="36.75" customHeight="1">
      <c r="A68" s="51" t="s">
        <v>47</v>
      </c>
      <c r="B68" s="28"/>
      <c r="C68" s="35"/>
      <c r="D68" s="77"/>
      <c r="E68" s="35"/>
      <c r="F68" s="76"/>
      <c r="G68" s="35"/>
      <c r="H68" s="71"/>
      <c r="I68" s="82"/>
      <c r="J68" s="73"/>
      <c r="K68" s="71"/>
      <c r="L68" s="73"/>
      <c r="M68" s="71"/>
      <c r="N68" s="73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ht="35.25" customHeight="1">
      <c r="A69" s="44" t="s">
        <v>48</v>
      </c>
      <c r="B69" s="81" t="s">
        <v>66</v>
      </c>
      <c r="C69" s="32">
        <v>100.0</v>
      </c>
      <c r="D69" s="23"/>
      <c r="E69" s="32"/>
      <c r="F69" s="70"/>
      <c r="G69" s="32"/>
      <c r="H69" s="71"/>
      <c r="I69" s="82"/>
      <c r="J69" s="73"/>
      <c r="K69" s="71"/>
      <c r="L69" s="73"/>
      <c r="M69" s="71"/>
      <c r="N69" s="73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ht="36.0" customHeight="1">
      <c r="A70" s="51" t="s">
        <v>49</v>
      </c>
      <c r="B70" s="28" t="s">
        <v>66</v>
      </c>
      <c r="C70" s="35">
        <v>100.0</v>
      </c>
      <c r="D70" s="77"/>
      <c r="E70" s="35"/>
      <c r="F70" s="76"/>
      <c r="G70" s="35"/>
      <c r="H70" s="71"/>
      <c r="I70" s="82"/>
      <c r="J70" s="73"/>
      <c r="K70" s="71"/>
      <c r="L70" s="73"/>
      <c r="M70" s="71"/>
      <c r="N70" s="73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ht="36.0" customHeight="1">
      <c r="A71" s="44" t="s">
        <v>50</v>
      </c>
      <c r="B71" s="81" t="s">
        <v>66</v>
      </c>
      <c r="C71" s="32">
        <v>100.0</v>
      </c>
      <c r="D71" s="23"/>
      <c r="E71" s="32"/>
      <c r="F71" s="70"/>
      <c r="G71" s="32"/>
      <c r="H71" s="71"/>
      <c r="I71" s="82"/>
      <c r="J71" s="73"/>
      <c r="K71" s="71"/>
      <c r="L71" s="73"/>
      <c r="M71" s="71"/>
      <c r="N71" s="73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ht="15.75" customHeight="1">
      <c r="A72" s="8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ht="20.25" customHeight="1">
      <c r="A73" s="84" t="s">
        <v>67</v>
      </c>
      <c r="B73" s="85"/>
      <c r="C73" s="86"/>
      <c r="D73" s="87"/>
      <c r="E73" s="87"/>
      <c r="F73" s="88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"/>
      <c r="V73" s="8"/>
      <c r="W73" s="8"/>
      <c r="X73" s="8"/>
      <c r="Y73" s="8"/>
      <c r="Z73" s="8"/>
      <c r="AA73" s="8"/>
      <c r="AB73" s="8"/>
    </row>
    <row r="74" ht="53.25" customHeight="1">
      <c r="A74" s="89" t="s">
        <v>27</v>
      </c>
      <c r="B74" s="89" t="s">
        <v>68</v>
      </c>
      <c r="C74" s="90" t="s">
        <v>69</v>
      </c>
      <c r="D74" s="67"/>
      <c r="E74" s="67"/>
      <c r="F74" s="88"/>
      <c r="G74" s="67"/>
      <c r="H74" s="67"/>
      <c r="I74" s="67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8"/>
      <c r="V74" s="8"/>
      <c r="W74" s="8"/>
      <c r="X74" s="8"/>
      <c r="Y74" s="8"/>
      <c r="Z74" s="8"/>
      <c r="AA74" s="8"/>
      <c r="AB74" s="8"/>
    </row>
    <row r="75" ht="15.75" customHeight="1">
      <c r="A75" s="92" t="s">
        <v>70</v>
      </c>
      <c r="B75" s="93">
        <v>282.0</v>
      </c>
      <c r="C75" s="94"/>
      <c r="D75" s="95"/>
      <c r="E75" s="95"/>
      <c r="F75" s="88"/>
      <c r="G75" s="95"/>
      <c r="H75" s="95"/>
      <c r="I75" s="95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"/>
      <c r="V75" s="8"/>
      <c r="W75" s="8"/>
      <c r="X75" s="8"/>
      <c r="Y75" s="8"/>
      <c r="Z75" s="8"/>
      <c r="AA75" s="8"/>
      <c r="AB75" s="8"/>
    </row>
    <row r="76" ht="15.75" customHeight="1">
      <c r="A76" s="96" t="s">
        <v>71</v>
      </c>
      <c r="B76" s="97"/>
      <c r="C76" s="94"/>
      <c r="D76" s="95"/>
      <c r="E76" s="95"/>
      <c r="F76" s="88"/>
      <c r="G76" s="95"/>
      <c r="H76" s="95"/>
      <c r="I76" s="95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"/>
      <c r="V76" s="8"/>
      <c r="W76" s="8"/>
      <c r="X76" s="8"/>
      <c r="Y76" s="8"/>
      <c r="Z76" s="8"/>
      <c r="AA76" s="8"/>
      <c r="AB76" s="8"/>
    </row>
    <row r="77" ht="15.75" customHeight="1">
      <c r="A77" s="92" t="s">
        <v>72</v>
      </c>
      <c r="B77" s="93"/>
      <c r="C77" s="94"/>
      <c r="D77" s="95"/>
      <c r="E77" s="95"/>
      <c r="F77" s="88"/>
      <c r="G77" s="95"/>
      <c r="H77" s="95"/>
      <c r="I77" s="95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"/>
      <c r="V77" s="8"/>
      <c r="W77" s="8"/>
      <c r="X77" s="8"/>
      <c r="Y77" s="8"/>
      <c r="Z77" s="8"/>
      <c r="AA77" s="8"/>
      <c r="AB77" s="8"/>
    </row>
    <row r="78" ht="15.75" customHeight="1">
      <c r="A78" s="96" t="s">
        <v>73</v>
      </c>
      <c r="B78" s="97">
        <v>95.0</v>
      </c>
      <c r="C78" s="94"/>
      <c r="D78" s="95"/>
      <c r="E78" s="95"/>
      <c r="F78" s="88"/>
      <c r="G78" s="95"/>
      <c r="H78" s="95"/>
      <c r="I78" s="95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"/>
      <c r="V78" s="8"/>
      <c r="W78" s="8"/>
      <c r="X78" s="8"/>
      <c r="Y78" s="8"/>
      <c r="Z78" s="8"/>
      <c r="AA78" s="8"/>
      <c r="AB78" s="8"/>
    </row>
    <row r="79" ht="15.75" customHeight="1">
      <c r="A79" s="98" t="s">
        <v>74</v>
      </c>
      <c r="B79" s="93">
        <v>4.0</v>
      </c>
      <c r="C79" s="94"/>
      <c r="D79" s="99"/>
      <c r="E79" s="99"/>
      <c r="F79" s="88"/>
      <c r="G79" s="100"/>
      <c r="H79" s="100"/>
      <c r="I79" s="99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ht="15.75" customHeight="1">
      <c r="A80" s="101" t="s">
        <v>75</v>
      </c>
      <c r="B80" s="102"/>
      <c r="C80" s="35">
        <f>1.3*((D29*(B29+C29))+(D32*(C32+B32))+(D33*(C33+B33))+(D34*(C34+B34)))</f>
        <v>337825.8</v>
      </c>
      <c r="D80" s="99"/>
      <c r="E80" s="99"/>
      <c r="F80" s="88"/>
      <c r="G80" s="100"/>
      <c r="H80" s="100"/>
      <c r="I80" s="99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ht="15.75" customHeight="1">
      <c r="A81" s="103" t="s">
        <v>76</v>
      </c>
      <c r="B81" s="104"/>
      <c r="C81" s="105">
        <f>(1.3*((D24*(C24+B24))+(D25*(C25+B25))+(D27*(C27+B27))+(D28*(C28+B28))+(D30*(C30+B30))+(D31*(C31+B31))+(D35*(C35+B35))))</f>
        <v>23049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ht="22.5" hidden="1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hidden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hidden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hidden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hidden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hidden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hidden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hidden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ht="23.25" customHeight="1">
      <c r="A91" s="106" t="s">
        <v>77</v>
      </c>
      <c r="B91" s="37"/>
      <c r="C91" s="37"/>
      <c r="D91" s="18"/>
      <c r="E91" s="107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ht="50.25" customHeight="1">
      <c r="A92" s="40" t="s">
        <v>78</v>
      </c>
      <c r="B92" s="40" t="s">
        <v>79</v>
      </c>
      <c r="C92" s="40" t="s">
        <v>80</v>
      </c>
      <c r="D92" s="40" t="s">
        <v>81</v>
      </c>
      <c r="E92" s="8"/>
      <c r="F92" s="67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ht="15.75" customHeight="1">
      <c r="A93" s="44" t="s">
        <v>82</v>
      </c>
      <c r="B93" s="32">
        <f t="shared" ref="B93:B94" si="2">C11</f>
        <v>1200</v>
      </c>
      <c r="C93" s="23" t="s">
        <v>83</v>
      </c>
      <c r="D93" s="23" t="s">
        <v>83</v>
      </c>
      <c r="E93" s="8"/>
      <c r="F93" s="100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ht="18.0" customHeight="1">
      <c r="A94" s="51" t="s">
        <v>84</v>
      </c>
      <c r="B94" s="35">
        <f t="shared" si="2"/>
        <v>0</v>
      </c>
      <c r="C94" s="77"/>
      <c r="D94" s="77"/>
      <c r="E94" s="8"/>
      <c r="F94" s="100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ht="15.75" hidden="1" customHeight="1">
      <c r="A95" s="79"/>
      <c r="B95" s="80"/>
      <c r="C95" s="108"/>
      <c r="D95" s="71"/>
      <c r="E95" s="71"/>
      <c r="F95" s="100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ht="15.75" hidden="1" customHeight="1">
      <c r="A96" s="79"/>
      <c r="B96" s="80"/>
      <c r="C96" s="108"/>
      <c r="D96" s="71"/>
      <c r="E96" s="71"/>
      <c r="F96" s="100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ht="15.75" hidden="1" customHeight="1">
      <c r="A97" s="79"/>
      <c r="B97" s="80"/>
      <c r="C97" s="108"/>
      <c r="D97" s="71"/>
      <c r="E97" s="71"/>
      <c r="F97" s="100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ht="15.75" hidden="1" customHeight="1">
      <c r="A98" s="79"/>
      <c r="B98" s="80"/>
      <c r="C98" s="108"/>
      <c r="D98" s="71"/>
      <c r="E98" s="71"/>
      <c r="F98" s="100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ht="22.5" customHeight="1">
      <c r="A100" s="84" t="s">
        <v>85</v>
      </c>
      <c r="B100" s="85"/>
      <c r="C100" s="85"/>
      <c r="D100" s="109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ht="36.75" customHeight="1">
      <c r="A101" s="90" t="s">
        <v>86</v>
      </c>
      <c r="B101" s="90" t="s">
        <v>87</v>
      </c>
      <c r="C101" s="40" t="s">
        <v>79</v>
      </c>
      <c r="D101" s="90" t="s">
        <v>88</v>
      </c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ht="15.75" customHeight="1">
      <c r="A102" s="21"/>
      <c r="B102" s="32"/>
      <c r="C102" s="21"/>
      <c r="D102" s="21">
        <f t="shared" ref="D102:D107" si="3">B102*C102</f>
        <v>0</v>
      </c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ht="15.75" customHeight="1">
      <c r="A103" s="22"/>
      <c r="B103" s="35"/>
      <c r="C103" s="22"/>
      <c r="D103" s="22">
        <f t="shared" si="3"/>
        <v>0</v>
      </c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ht="15.75" customHeight="1">
      <c r="A104" s="21"/>
      <c r="B104" s="32"/>
      <c r="C104" s="21"/>
      <c r="D104" s="21">
        <f t="shared" si="3"/>
        <v>0</v>
      </c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ht="15.75" customHeight="1">
      <c r="A105" s="22"/>
      <c r="B105" s="35"/>
      <c r="C105" s="22"/>
      <c r="D105" s="22">
        <f t="shared" si="3"/>
        <v>0</v>
      </c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ht="15.75" customHeight="1">
      <c r="A106" s="21"/>
      <c r="B106" s="32"/>
      <c r="C106" s="21"/>
      <c r="D106" s="21">
        <f t="shared" si="3"/>
        <v>0</v>
      </c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ht="15.75" customHeight="1">
      <c r="A107" s="22"/>
      <c r="B107" s="35"/>
      <c r="C107" s="22"/>
      <c r="D107" s="22">
        <f t="shared" si="3"/>
        <v>0</v>
      </c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ht="29.25" customHeight="1">
      <c r="A109" s="36" t="s">
        <v>89</v>
      </c>
      <c r="B109" s="37"/>
      <c r="C109" s="37"/>
      <c r="D109" s="64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ht="15.75" customHeight="1">
      <c r="A110" s="40" t="s">
        <v>90</v>
      </c>
      <c r="B110" s="110" t="s">
        <v>91</v>
      </c>
      <c r="C110" s="67"/>
      <c r="D110" s="111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ht="15.75" customHeight="1">
      <c r="A111" s="112" t="s">
        <v>92</v>
      </c>
      <c r="B111" s="81">
        <v>4020.0</v>
      </c>
      <c r="C111" s="113"/>
      <c r="D111" s="111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ht="15.75" customHeight="1">
      <c r="A112" s="66" t="s">
        <v>93</v>
      </c>
      <c r="B112" s="90" t="s">
        <v>94</v>
      </c>
      <c r="C112" s="113"/>
      <c r="D112" s="111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ht="15.75" customHeight="1">
      <c r="A113" s="114" t="s">
        <v>95</v>
      </c>
      <c r="B113" s="115">
        <v>100.0</v>
      </c>
      <c r="C113" s="116"/>
      <c r="D113" s="117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ht="15.75" customHeight="1">
      <c r="A114" s="118" t="s">
        <v>96</v>
      </c>
      <c r="B114" s="22"/>
      <c r="C114" s="116"/>
      <c r="D114" s="117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ht="15.75" customHeight="1">
      <c r="A115" s="119" t="s">
        <v>97</v>
      </c>
      <c r="B115" s="120"/>
      <c r="C115" s="116"/>
      <c r="D115" s="117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ht="15.75" customHeight="1">
      <c r="A116" s="121" t="s">
        <v>98</v>
      </c>
      <c r="B116" s="122"/>
      <c r="C116" s="116"/>
      <c r="D116" s="117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ht="15.75" customHeight="1">
      <c r="A117" s="66" t="s">
        <v>99</v>
      </c>
      <c r="B117" s="39" t="s">
        <v>100</v>
      </c>
      <c r="C117" s="123" t="s">
        <v>101</v>
      </c>
      <c r="D117" s="1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ht="15.75" customHeight="1">
      <c r="A118" s="124" t="s">
        <v>102</v>
      </c>
      <c r="B118" s="32"/>
      <c r="C118" s="125"/>
      <c r="D118" s="1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ht="15.75" customHeight="1">
      <c r="A119" s="126" t="s">
        <v>103</v>
      </c>
      <c r="B119" s="35"/>
      <c r="C119" s="72"/>
      <c r="D119" s="127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ht="15.75" customHeight="1">
      <c r="A120" s="124" t="s">
        <v>104</v>
      </c>
      <c r="B120" s="32"/>
      <c r="C120" s="116"/>
      <c r="D120" s="117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ht="15.75" customHeight="1">
      <c r="A121" s="128" t="s">
        <v>105</v>
      </c>
      <c r="B121" s="35">
        <f>1080+1200</f>
        <v>2280</v>
      </c>
      <c r="C121" s="116"/>
      <c r="D121" s="117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ht="15.75" customHeight="1">
      <c r="A122" s="129" t="s">
        <v>106</v>
      </c>
      <c r="B122" s="130" t="s">
        <v>100</v>
      </c>
      <c r="C122" s="8"/>
      <c r="D122" s="131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ht="15.75" customHeight="1">
      <c r="A123" s="128"/>
      <c r="B123" s="132"/>
      <c r="C123" s="8"/>
      <c r="D123" s="131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ht="15.75" customHeight="1">
      <c r="A124" s="133"/>
      <c r="B124" s="134"/>
      <c r="C124" s="8"/>
      <c r="D124" s="131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ht="15.75" customHeight="1">
      <c r="A125" s="128"/>
      <c r="B125" s="132"/>
      <c r="C125" s="8"/>
      <c r="D125" s="131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ht="15.75" customHeight="1">
      <c r="A126" s="133"/>
      <c r="B126" s="134"/>
      <c r="C126" s="135"/>
      <c r="D126" s="136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ht="15.75" customHeight="1">
      <c r="A127" s="137"/>
      <c r="B127" s="137"/>
      <c r="C127" s="137"/>
      <c r="D127" s="107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ht="22.5" customHeight="1">
      <c r="A128" s="138" t="s">
        <v>107</v>
      </c>
      <c r="B128" s="139"/>
      <c r="C128" s="137"/>
      <c r="D128" s="107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ht="15.75" customHeight="1">
      <c r="A129" s="140" t="s">
        <v>108</v>
      </c>
      <c r="B129" s="130" t="s">
        <v>109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ht="15.75" customHeight="1">
      <c r="A130" s="141" t="s">
        <v>110</v>
      </c>
      <c r="B130" s="142" t="s">
        <v>22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ht="15.75" customHeight="1">
      <c r="A131" s="143" t="s">
        <v>111</v>
      </c>
      <c r="B131" s="22">
        <f>30*1259</f>
        <v>37770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ht="15.75" customHeight="1">
      <c r="A132" s="133" t="s">
        <v>112</v>
      </c>
      <c r="B132" s="21">
        <v>100.0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ht="15.75" customHeight="1">
      <c r="A133" s="144" t="s">
        <v>113</v>
      </c>
      <c r="B133" s="145">
        <v>0.0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ht="15.75" customHeight="1">
      <c r="A134" s="133" t="s">
        <v>112</v>
      </c>
      <c r="B134" s="21">
        <v>0.0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ht="15.75" customHeight="1">
      <c r="A135" s="90" t="s">
        <v>114</v>
      </c>
      <c r="B135" s="90" t="s">
        <v>109</v>
      </c>
      <c r="C135" s="67"/>
      <c r="D135" s="67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ht="15.75" customHeight="1">
      <c r="A136" s="146" t="s">
        <v>23</v>
      </c>
      <c r="B136" s="142" t="s">
        <v>22</v>
      </c>
      <c r="C136" s="67"/>
      <c r="D136" s="67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ht="15.75" customHeight="1">
      <c r="A137" s="128" t="s">
        <v>115</v>
      </c>
      <c r="B137" s="22">
        <f>4*600</f>
        <v>2400</v>
      </c>
      <c r="C137" s="67"/>
      <c r="D137" s="67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ht="15.75" customHeight="1">
      <c r="A138" s="133" t="s">
        <v>112</v>
      </c>
      <c r="B138" s="21">
        <v>200.0</v>
      </c>
      <c r="C138" s="67"/>
      <c r="D138" s="67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ht="15.75" customHeight="1">
      <c r="A139" s="147" t="s">
        <v>116</v>
      </c>
      <c r="B139" s="148" t="s">
        <v>58</v>
      </c>
      <c r="C139" s="67"/>
      <c r="D139" s="67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ht="15.75" customHeight="1">
      <c r="A140" s="149" t="s">
        <v>117</v>
      </c>
      <c r="B140" s="21"/>
      <c r="C140" s="80"/>
      <c r="D140" s="150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ht="15.75" customHeight="1">
      <c r="A141" s="128" t="s">
        <v>112</v>
      </c>
      <c r="B141" s="22"/>
      <c r="C141" s="79"/>
      <c r="D141" s="150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ht="15.75" customHeight="1">
      <c r="A142" s="151" t="s">
        <v>118</v>
      </c>
      <c r="B142" s="41" t="s">
        <v>119</v>
      </c>
      <c r="C142" s="80"/>
      <c r="D142" s="150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ht="15.75" customHeight="1">
      <c r="A143" s="152" t="s">
        <v>120</v>
      </c>
      <c r="B143" s="153"/>
      <c r="C143" s="80"/>
      <c r="D143" s="150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ht="15.75" customHeight="1">
      <c r="A144" s="154" t="s">
        <v>121</v>
      </c>
      <c r="B144" s="155">
        <f>150/5</f>
        <v>30</v>
      </c>
      <c r="C144" s="80"/>
      <c r="D144" s="150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ht="15.75" customHeight="1">
      <c r="A145" s="152" t="s">
        <v>122</v>
      </c>
      <c r="B145" s="153"/>
      <c r="C145" s="80"/>
      <c r="D145" s="150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ht="15.75" customHeight="1">
      <c r="A146" s="118" t="s">
        <v>123</v>
      </c>
      <c r="B146" s="22"/>
      <c r="C146" s="79"/>
      <c r="D146" s="150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ht="15.75" hidden="1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ht="15.75" hidden="1" customHeight="1">
      <c r="A148" s="156" t="s">
        <v>124</v>
      </c>
      <c r="B148" s="157"/>
      <c r="C148" s="158"/>
      <c r="D148" s="159" t="s">
        <v>125</v>
      </c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ht="15.75" hidden="1" customHeight="1">
      <c r="A149" s="160"/>
      <c r="B149" s="161"/>
      <c r="C149" s="162"/>
      <c r="D149" s="163" t="s">
        <v>58</v>
      </c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ht="15.75" hidden="1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ht="15.75" hidden="1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</row>
    <row r="213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</row>
    <row r="214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</row>
    <row r="215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</row>
    <row r="216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</row>
    <row r="217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</row>
    <row r="218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</row>
    <row r="219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</row>
    <row r="220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</row>
    <row r="221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</row>
    <row r="22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</row>
    <row r="223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</row>
    <row r="224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</row>
    <row r="225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</row>
    <row r="226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</row>
    <row r="227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</row>
    <row r="228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</row>
    <row r="229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</row>
    <row r="230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</row>
    <row r="231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</row>
    <row r="2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</row>
    <row r="233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</row>
    <row r="234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</row>
    <row r="235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</row>
    <row r="236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</row>
    <row r="237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</row>
    <row r="238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</row>
    <row r="239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</row>
    <row r="240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</row>
    <row r="241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</row>
    <row r="24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</row>
    <row r="243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</row>
    <row r="244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</row>
    <row r="245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</row>
    <row r="246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</row>
    <row r="247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</row>
    <row r="248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</row>
    <row r="249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</row>
    <row r="250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</row>
    <row r="251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</row>
    <row r="25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</row>
    <row r="253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</row>
    <row r="254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</row>
    <row r="255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</row>
    <row r="256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</row>
    <row r="257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</row>
    <row r="258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</row>
    <row r="259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</row>
    <row r="260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</row>
    <row r="261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</row>
    <row r="26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</row>
    <row r="263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</row>
    <row r="264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</row>
    <row r="265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</row>
    <row r="266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</row>
    <row r="267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</row>
    <row r="268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</row>
    <row r="269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</row>
    <row r="270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</row>
    <row r="271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</row>
    <row r="27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</row>
    <row r="273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</row>
    <row r="274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</row>
    <row r="275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</row>
    <row r="276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</row>
    <row r="277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</row>
    <row r="278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</row>
    <row r="279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</row>
    <row r="280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</row>
    <row r="281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</row>
    <row r="28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</row>
    <row r="283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</row>
    <row r="284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</row>
    <row r="285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</row>
    <row r="286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</row>
    <row r="287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</row>
    <row r="288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</row>
    <row r="289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</row>
    <row r="290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</row>
    <row r="291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</row>
    <row r="29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</row>
    <row r="295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</row>
    <row r="29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</row>
    <row r="297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</row>
    <row r="298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</row>
    <row r="299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</row>
    <row r="300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</row>
    <row r="301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</row>
    <row r="30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</row>
    <row r="303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</row>
    <row r="304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</row>
    <row r="305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</row>
    <row r="30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</row>
    <row r="307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</row>
    <row r="308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</row>
    <row r="309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</row>
    <row r="310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</row>
    <row r="311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</row>
    <row r="31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</row>
    <row r="313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</row>
    <row r="314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</row>
    <row r="315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</row>
    <row r="31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</row>
    <row r="317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</row>
    <row r="318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</row>
    <row r="319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</row>
    <row r="320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</row>
    <row r="321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</row>
    <row r="32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</row>
    <row r="32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</row>
    <row r="324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</row>
    <row r="325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</row>
    <row r="3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</row>
    <row r="327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</row>
    <row r="328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</row>
    <row r="329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</row>
    <row r="330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</row>
    <row r="331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</row>
    <row r="3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</row>
    <row r="3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</row>
    <row r="334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</row>
    <row r="335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</row>
    <row r="33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</row>
    <row r="337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</row>
    <row r="338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</row>
    <row r="339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</row>
    <row r="340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</row>
    <row r="341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</row>
    <row r="34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</row>
    <row r="34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</row>
    <row r="344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</row>
    <row r="345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</row>
    <row r="34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</row>
    <row r="347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</row>
    <row r="348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</row>
    <row r="349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</row>
    <row r="350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</row>
    <row r="351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</row>
    <row r="35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</row>
    <row r="35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</row>
    <row r="354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</row>
    <row r="355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</row>
    <row r="35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</row>
    <row r="357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</row>
    <row r="358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</row>
    <row r="359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</row>
    <row r="360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</row>
    <row r="361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</row>
    <row r="36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</row>
    <row r="36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</row>
    <row r="364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</row>
    <row r="365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</row>
    <row r="36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</row>
    <row r="367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</row>
    <row r="368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</row>
    <row r="369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</row>
    <row r="370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</row>
    <row r="371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</row>
    <row r="37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</row>
    <row r="37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</row>
    <row r="374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</row>
    <row r="375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</row>
    <row r="37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</row>
    <row r="377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</row>
    <row r="378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</row>
    <row r="379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</row>
    <row r="380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</row>
    <row r="381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</row>
    <row r="38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</row>
    <row r="383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</row>
    <row r="384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</row>
    <row r="385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</row>
    <row r="38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</row>
    <row r="387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</row>
    <row r="388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</row>
    <row r="389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</row>
    <row r="390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</row>
    <row r="391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</row>
    <row r="39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</row>
    <row r="393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</row>
    <row r="394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</row>
    <row r="395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</row>
    <row r="39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</row>
    <row r="397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</row>
    <row r="398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</row>
    <row r="399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</row>
    <row r="400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</row>
    <row r="401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</row>
    <row r="40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</row>
    <row r="403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</row>
    <row r="404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</row>
    <row r="405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</row>
    <row r="40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</row>
    <row r="407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</row>
    <row r="408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</row>
    <row r="409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</row>
    <row r="410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</row>
    <row r="411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</row>
    <row r="41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</row>
    <row r="413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</row>
    <row r="414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</row>
    <row r="415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</row>
    <row r="41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</row>
    <row r="417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</row>
    <row r="418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</row>
    <row r="419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</row>
    <row r="420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</row>
    <row r="421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</row>
    <row r="42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</row>
    <row r="423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</row>
    <row r="424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</row>
    <row r="425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</row>
    <row r="4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</row>
    <row r="427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</row>
    <row r="428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</row>
    <row r="429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</row>
    <row r="430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</row>
    <row r="431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</row>
    <row r="4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</row>
    <row r="433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</row>
    <row r="434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</row>
    <row r="435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</row>
    <row r="43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</row>
    <row r="437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</row>
    <row r="438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</row>
    <row r="439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</row>
    <row r="440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</row>
    <row r="441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</row>
    <row r="44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</row>
    <row r="443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</row>
    <row r="444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</row>
    <row r="445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</row>
    <row r="44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</row>
    <row r="447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</row>
    <row r="448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</row>
    <row r="449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</row>
    <row r="450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</row>
    <row r="451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</row>
    <row r="45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</row>
    <row r="453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</row>
    <row r="454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</row>
    <row r="455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</row>
    <row r="45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</row>
    <row r="457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</row>
    <row r="458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</row>
    <row r="459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</row>
    <row r="460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</row>
    <row r="461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</row>
    <row r="46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</row>
    <row r="46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</row>
    <row r="464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</row>
    <row r="465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</row>
    <row r="46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</row>
    <row r="467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</row>
    <row r="468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</row>
    <row r="469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</row>
    <row r="470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</row>
    <row r="471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</row>
    <row r="47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</row>
    <row r="47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</row>
    <row r="474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</row>
    <row r="475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</row>
    <row r="47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</row>
    <row r="477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</row>
    <row r="478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</row>
    <row r="479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</row>
    <row r="480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</row>
    <row r="481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</row>
    <row r="48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</row>
    <row r="48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</row>
    <row r="484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</row>
    <row r="485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</row>
    <row r="48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</row>
    <row r="487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</row>
    <row r="488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</row>
    <row r="489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</row>
    <row r="490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</row>
    <row r="491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</row>
    <row r="49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</row>
    <row r="49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</row>
    <row r="494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</row>
    <row r="495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</row>
    <row r="49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</row>
    <row r="497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</row>
    <row r="498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</row>
    <row r="499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</row>
    <row r="500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</row>
    <row r="501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</row>
    <row r="50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</row>
    <row r="50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</row>
    <row r="504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</row>
    <row r="505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</row>
    <row r="50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</row>
    <row r="507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</row>
    <row r="508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</row>
    <row r="509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</row>
    <row r="510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</row>
    <row r="511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</row>
    <row r="51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</row>
    <row r="51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</row>
    <row r="514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</row>
    <row r="515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</row>
    <row r="51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</row>
    <row r="517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</row>
    <row r="518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</row>
    <row r="519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</row>
    <row r="520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</row>
    <row r="521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</row>
    <row r="52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</row>
    <row r="52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</row>
    <row r="524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</row>
    <row r="525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</row>
    <row r="5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</row>
    <row r="527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</row>
    <row r="528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</row>
    <row r="529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</row>
    <row r="530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</row>
    <row r="531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</row>
    <row r="5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</row>
    <row r="5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</row>
    <row r="534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</row>
    <row r="535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</row>
    <row r="53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</row>
    <row r="537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</row>
    <row r="538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</row>
    <row r="539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</row>
    <row r="540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</row>
    <row r="541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</row>
    <row r="54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</row>
    <row r="54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</row>
    <row r="544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</row>
    <row r="545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</row>
    <row r="54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</row>
    <row r="547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</row>
    <row r="548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</row>
    <row r="549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</row>
    <row r="550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</row>
    <row r="551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</row>
    <row r="55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</row>
    <row r="55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</row>
    <row r="554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</row>
    <row r="555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</row>
    <row r="55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</row>
    <row r="557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</row>
    <row r="558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</row>
    <row r="559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</row>
    <row r="560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</row>
    <row r="561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</row>
    <row r="56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</row>
    <row r="56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</row>
    <row r="564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</row>
    <row r="565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</row>
    <row r="56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</row>
    <row r="567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</row>
    <row r="568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</row>
    <row r="569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</row>
    <row r="570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</row>
    <row r="571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</row>
    <row r="57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</row>
    <row r="57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</row>
    <row r="574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</row>
    <row r="575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</row>
    <row r="57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</row>
    <row r="577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</row>
    <row r="578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</row>
    <row r="579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</row>
    <row r="580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</row>
    <row r="581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</row>
    <row r="58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</row>
    <row r="58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</row>
    <row r="584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</row>
    <row r="585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</row>
    <row r="58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</row>
    <row r="587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</row>
    <row r="588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</row>
    <row r="589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</row>
    <row r="590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</row>
    <row r="591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</row>
    <row r="59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</row>
    <row r="59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</row>
    <row r="594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</row>
    <row r="595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</row>
    <row r="59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</row>
    <row r="597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</row>
    <row r="598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</row>
    <row r="599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</row>
    <row r="600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</row>
    <row r="601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</row>
    <row r="60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</row>
    <row r="60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</row>
    <row r="604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</row>
    <row r="605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</row>
    <row r="60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</row>
    <row r="607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</row>
    <row r="608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</row>
    <row r="609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</row>
    <row r="610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</row>
    <row r="611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</row>
    <row r="61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</row>
    <row r="61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</row>
    <row r="614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</row>
    <row r="615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</row>
    <row r="61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</row>
    <row r="617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</row>
    <row r="618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</row>
    <row r="619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</row>
    <row r="620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</row>
    <row r="621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</row>
    <row r="62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</row>
    <row r="62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</row>
    <row r="624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</row>
    <row r="625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</row>
    <row r="6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</row>
    <row r="627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</row>
    <row r="628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</row>
    <row r="629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</row>
    <row r="630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</row>
    <row r="631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</row>
    <row r="6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</row>
    <row r="6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</row>
    <row r="634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</row>
    <row r="635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</row>
    <row r="63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</row>
    <row r="637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</row>
    <row r="638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</row>
    <row r="639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</row>
    <row r="640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</row>
    <row r="641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</row>
    <row r="64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</row>
    <row r="64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</row>
    <row r="644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</row>
    <row r="645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</row>
    <row r="64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</row>
    <row r="647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</row>
    <row r="648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</row>
    <row r="649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</row>
    <row r="650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</row>
    <row r="651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</row>
    <row r="65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</row>
    <row r="65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</row>
    <row r="654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</row>
    <row r="655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</row>
    <row r="65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</row>
    <row r="657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</row>
    <row r="658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</row>
    <row r="659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</row>
    <row r="660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</row>
    <row r="661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</row>
    <row r="66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</row>
    <row r="66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</row>
    <row r="664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</row>
    <row r="665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</row>
    <row r="66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</row>
    <row r="667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</row>
    <row r="668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</row>
    <row r="669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</row>
    <row r="670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</row>
    <row r="671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</row>
    <row r="67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</row>
    <row r="67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</row>
    <row r="674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</row>
    <row r="675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</row>
    <row r="67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</row>
    <row r="677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</row>
    <row r="678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</row>
    <row r="679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</row>
    <row r="680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</row>
    <row r="681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</row>
    <row r="68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</row>
    <row r="68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</row>
    <row r="684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</row>
    <row r="685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</row>
    <row r="68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</row>
    <row r="687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</row>
    <row r="688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</row>
    <row r="689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</row>
    <row r="690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</row>
    <row r="691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</row>
    <row r="69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</row>
    <row r="69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</row>
    <row r="694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</row>
    <row r="695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</row>
    <row r="69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</row>
    <row r="697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</row>
    <row r="698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</row>
    <row r="699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</row>
    <row r="700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</row>
    <row r="701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</row>
    <row r="70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</row>
    <row r="70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</row>
    <row r="704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</row>
    <row r="705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</row>
    <row r="70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</row>
    <row r="707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</row>
    <row r="708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</row>
    <row r="709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</row>
    <row r="710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</row>
    <row r="711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</row>
    <row r="71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</row>
    <row r="71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</row>
    <row r="714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</row>
    <row r="715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</row>
    <row r="71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</row>
    <row r="717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</row>
    <row r="718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</row>
    <row r="719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</row>
    <row r="720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</row>
    <row r="721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</row>
    <row r="72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</row>
    <row r="72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</row>
    <row r="724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</row>
    <row r="725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</row>
    <row r="7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</row>
    <row r="727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</row>
    <row r="728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</row>
    <row r="729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</row>
    <row r="730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</row>
    <row r="731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</row>
    <row r="7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</row>
    <row r="7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</row>
    <row r="734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</row>
    <row r="735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</row>
    <row r="73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</row>
    <row r="737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</row>
    <row r="738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</row>
    <row r="739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</row>
    <row r="740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</row>
    <row r="741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</row>
    <row r="74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</row>
    <row r="74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</row>
    <row r="744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</row>
    <row r="745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</row>
    <row r="74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</row>
    <row r="747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</row>
    <row r="748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</row>
    <row r="749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</row>
    <row r="750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</row>
    <row r="751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</row>
    <row r="75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</row>
    <row r="75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</row>
    <row r="754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</row>
    <row r="755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</row>
    <row r="75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</row>
    <row r="757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</row>
    <row r="758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</row>
    <row r="759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</row>
    <row r="760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</row>
    <row r="761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</row>
    <row r="76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</row>
    <row r="76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</row>
    <row r="764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</row>
    <row r="765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</row>
    <row r="76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</row>
    <row r="767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</row>
    <row r="768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</row>
    <row r="769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</row>
    <row r="770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</row>
    <row r="771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</row>
    <row r="77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</row>
    <row r="77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</row>
    <row r="774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</row>
    <row r="775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</row>
    <row r="77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</row>
    <row r="777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</row>
    <row r="778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</row>
    <row r="779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</row>
    <row r="780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</row>
    <row r="781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</row>
    <row r="78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</row>
    <row r="78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</row>
    <row r="784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</row>
    <row r="785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</row>
    <row r="78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</row>
    <row r="787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</row>
    <row r="788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</row>
    <row r="789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</row>
    <row r="790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</row>
    <row r="791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</row>
    <row r="79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</row>
    <row r="79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</row>
    <row r="794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</row>
    <row r="795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</row>
    <row r="79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</row>
    <row r="797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</row>
    <row r="798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</row>
    <row r="799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</row>
    <row r="800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</row>
    <row r="801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</row>
    <row r="80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</row>
    <row r="80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</row>
    <row r="804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</row>
    <row r="805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</row>
    <row r="80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</row>
    <row r="807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</row>
    <row r="808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</row>
    <row r="809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</row>
    <row r="810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</row>
    <row r="811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</row>
    <row r="81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</row>
    <row r="81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</row>
    <row r="814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</row>
    <row r="815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</row>
    <row r="81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</row>
    <row r="817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</row>
    <row r="818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</row>
    <row r="819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</row>
    <row r="820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</row>
    <row r="821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</row>
    <row r="82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</row>
    <row r="82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</row>
    <row r="824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</row>
    <row r="825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</row>
    <row r="8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</row>
    <row r="827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</row>
    <row r="828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</row>
    <row r="829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</row>
    <row r="830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</row>
    <row r="831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</row>
    <row r="8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</row>
    <row r="8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</row>
    <row r="834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</row>
    <row r="835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</row>
    <row r="83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</row>
    <row r="837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</row>
    <row r="838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</row>
    <row r="839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</row>
    <row r="840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</row>
    <row r="841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</row>
    <row r="84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</row>
    <row r="84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</row>
    <row r="844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</row>
    <row r="845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</row>
    <row r="84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</row>
    <row r="847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</row>
    <row r="848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</row>
    <row r="849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</row>
    <row r="850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</row>
    <row r="851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</row>
    <row r="85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</row>
    <row r="85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</row>
    <row r="854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</row>
    <row r="855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</row>
    <row r="85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</row>
    <row r="857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</row>
    <row r="858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</row>
    <row r="859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</row>
    <row r="860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</row>
    <row r="861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</row>
    <row r="86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</row>
    <row r="86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</row>
    <row r="864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</row>
    <row r="865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</row>
    <row r="86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</row>
    <row r="867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</row>
    <row r="868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</row>
    <row r="869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</row>
    <row r="870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</row>
    <row r="871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</row>
    <row r="87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</row>
    <row r="87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</row>
    <row r="874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</row>
    <row r="875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</row>
    <row r="87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</row>
    <row r="877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</row>
    <row r="878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</row>
    <row r="879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</row>
    <row r="880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</row>
    <row r="881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</row>
    <row r="88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</row>
    <row r="88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</row>
    <row r="884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</row>
    <row r="885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</row>
    <row r="88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</row>
    <row r="887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</row>
    <row r="888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</row>
    <row r="889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</row>
    <row r="890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</row>
    <row r="891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</row>
    <row r="89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</row>
    <row r="89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</row>
    <row r="894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</row>
    <row r="895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</row>
    <row r="89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</row>
    <row r="897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</row>
    <row r="898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</row>
    <row r="899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</row>
    <row r="900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</row>
    <row r="901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</row>
    <row r="90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</row>
    <row r="90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</row>
    <row r="904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</row>
    <row r="905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</row>
    <row r="90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</row>
    <row r="907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</row>
    <row r="908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</row>
    <row r="909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</row>
    <row r="910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</row>
    <row r="911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</row>
    <row r="91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</row>
    <row r="91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</row>
    <row r="914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</row>
    <row r="915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</row>
    <row r="91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</row>
    <row r="917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</row>
    <row r="918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</row>
    <row r="919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</row>
    <row r="920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</row>
    <row r="921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</row>
    <row r="92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</row>
    <row r="92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</row>
    <row r="924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</row>
    <row r="925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</row>
    <row r="9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</row>
    <row r="927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</row>
    <row r="928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</row>
    <row r="929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</row>
    <row r="930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</row>
    <row r="931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</row>
    <row r="9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</row>
    <row r="9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</row>
    <row r="934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</row>
    <row r="935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</row>
    <row r="93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</row>
    <row r="937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</row>
    <row r="938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</row>
    <row r="939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</row>
    <row r="940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</row>
    <row r="941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</row>
    <row r="94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</row>
    <row r="94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</row>
    <row r="944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</row>
    <row r="945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</row>
    <row r="94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</row>
    <row r="947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</row>
    <row r="948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</row>
    <row r="949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</row>
    <row r="950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</row>
    <row r="951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</row>
    <row r="95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</row>
    <row r="95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</row>
    <row r="954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</row>
    <row r="955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</row>
    <row r="95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</row>
    <row r="957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</row>
    <row r="958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</row>
    <row r="959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</row>
    <row r="960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</row>
    <row r="961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</row>
    <row r="96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</row>
    <row r="96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</row>
    <row r="964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</row>
    <row r="965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</row>
    <row r="96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</row>
    <row r="967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</row>
    <row r="968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</row>
    <row r="969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</row>
    <row r="970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</row>
    <row r="971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</row>
    <row r="97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</row>
    <row r="973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</row>
    <row r="974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</row>
    <row r="975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</row>
    <row r="97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</row>
    <row r="977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</row>
    <row r="978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</row>
    <row r="979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</row>
    <row r="980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</row>
    <row r="981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</row>
    <row r="98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</row>
    <row r="983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</row>
    <row r="984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</row>
    <row r="985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</row>
    <row r="98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</row>
    <row r="987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</row>
    <row r="988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</row>
    <row r="989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</row>
    <row r="990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</row>
    <row r="991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</row>
    <row r="992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</row>
    <row r="993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</row>
    <row r="994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</row>
    <row r="995" ht="15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</row>
    <row r="996" ht="15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</row>
    <row r="997" ht="15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</row>
    <row r="998" ht="15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</row>
    <row r="999" ht="15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</row>
    <row r="1000" ht="15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</row>
    <row r="1001" ht="15.7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</row>
    <row r="1002" ht="15.75" customHeight="1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</row>
    <row r="1003" ht="15.75" customHeight="1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</row>
    <row r="1004" ht="15.75" customHeight="1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</row>
    <row r="1005" ht="15.75" customHeight="1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</row>
    <row r="1006" ht="15.75" customHeight="1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</row>
    <row r="1007" ht="15.75" customHeight="1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</row>
    <row r="1008" ht="15.75" customHeight="1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</row>
    <row r="1009" ht="15.75" customHeight="1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</row>
    <row r="1010" ht="15.75" customHeight="1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</row>
    <row r="1011" ht="15.75" customHeight="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</row>
    <row r="1012" ht="15.75" customHeight="1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</row>
    <row r="1013" ht="15.75" customHeight="1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</row>
    <row r="1014" ht="15.75" customHeight="1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</row>
    <row r="1015" ht="15.75" customHeight="1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</row>
    <row r="1016" ht="15.75" customHeight="1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</row>
    <row r="1017" ht="15.75" customHeight="1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</row>
    <row r="1018" ht="15.75" customHeight="1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</row>
    <row r="1019" ht="15.75" customHeight="1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</row>
    <row r="1020" ht="15.75" customHeight="1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</row>
    <row r="1021" ht="15.75" customHeight="1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</row>
    <row r="1022" ht="15.75" customHeight="1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</row>
    <row r="1023" ht="15.75" customHeight="1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</row>
    <row r="1024" ht="15.75" customHeight="1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</row>
    <row r="1025" ht="15.75" customHeight="1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</row>
    <row r="1026" ht="15.75" customHeight="1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</row>
    <row r="1027" ht="15.75" customHeight="1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</row>
    <row r="1028" ht="15.75" customHeight="1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</row>
    <row r="1029" ht="15.75" customHeight="1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</row>
    <row r="1030" ht="15.75" customHeight="1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</row>
    <row r="1031" ht="15.75" customHeight="1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</row>
    <row r="1032" ht="15.75" customHeight="1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</row>
    <row r="1033" ht="15.75" customHeight="1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</row>
    <row r="1034" ht="15.75" customHeight="1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</row>
    <row r="1035" ht="15.75" customHeight="1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</row>
    <row r="1036" ht="15.75" customHeight="1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</row>
    <row r="1037" ht="15.75" customHeight="1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</row>
    <row r="1038" ht="15.75" customHeight="1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</row>
    <row r="1039" ht="15.75" customHeight="1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</row>
    <row r="1040" ht="15.75" customHeight="1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</row>
    <row r="1041" ht="15.75" customHeight="1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</row>
  </sheetData>
  <mergeCells count="26">
    <mergeCell ref="B1:F1"/>
    <mergeCell ref="A3:B3"/>
    <mergeCell ref="A4:B4"/>
    <mergeCell ref="A5:B5"/>
    <mergeCell ref="A6:B6"/>
    <mergeCell ref="A7:B7"/>
    <mergeCell ref="A8:B8"/>
    <mergeCell ref="A16:B16"/>
    <mergeCell ref="A17:B17"/>
    <mergeCell ref="A19:H19"/>
    <mergeCell ref="A9:B9"/>
    <mergeCell ref="A10:B10"/>
    <mergeCell ref="A11:B11"/>
    <mergeCell ref="A12:B12"/>
    <mergeCell ref="A13:B13"/>
    <mergeCell ref="A14:B14"/>
    <mergeCell ref="A15:B15"/>
    <mergeCell ref="C118:D118"/>
    <mergeCell ref="A148:C149"/>
    <mergeCell ref="A37:E37"/>
    <mergeCell ref="A55:G55"/>
    <mergeCell ref="A73:C73"/>
    <mergeCell ref="A91:D91"/>
    <mergeCell ref="A100:D100"/>
    <mergeCell ref="A109:D109"/>
    <mergeCell ref="C117:D117"/>
  </mergeCells>
  <conditionalFormatting sqref="C80">
    <cfRule type="cellIs" dxfId="0" priority="1" operator="equal">
      <formula>0</formula>
    </cfRule>
  </conditionalFormatting>
  <conditionalFormatting sqref="C80">
    <cfRule type="expression" dxfId="1" priority="2">
      <formula>$C$80&lt;$B$80</formula>
    </cfRule>
  </conditionalFormatting>
  <conditionalFormatting sqref="C81">
    <cfRule type="cellIs" dxfId="2" priority="3" operator="equal">
      <formula>0</formula>
    </cfRule>
  </conditionalFormatting>
  <conditionalFormatting sqref="C81">
    <cfRule type="expression" dxfId="1" priority="4">
      <formula>$C$81&lt;$B$81</formula>
    </cfRule>
  </conditionalFormatting>
  <conditionalFormatting sqref="D102 D104 D106">
    <cfRule type="cellIs" dxfId="2" priority="5" operator="equal">
      <formula>0</formula>
    </cfRule>
  </conditionalFormatting>
  <conditionalFormatting sqref="D103 D105 D107">
    <cfRule type="cellIs" dxfId="0" priority="6" operator="equal">
      <formula>0</formula>
    </cfRule>
  </conditionalFormatting>
  <dataValidations>
    <dataValidation type="custom" allowBlank="1" showInputMessage="1" prompt="A faixa de rendimento de carcaça para esta categoria é de 45 a 65%." sqref="F24:F35">
      <formula1>AND(OR(B24&lt;&gt;"",C24&lt;&gt;""),OR(B24&gt;0,C24&gt;0),F24&gt;=45,F24&lt;=65)</formula1>
    </dataValidation>
    <dataValidation type="custom" allowBlank="1" showErrorMessage="1" sqref="C77">
      <formula1>ISNUMBER(C77:C82)</formula1>
    </dataValidation>
    <dataValidation type="date" allowBlank="1" showErrorMessage="1" sqref="C8:C9">
      <formula1>1.0</formula1>
      <formula2>73385.0</formula2>
    </dataValidation>
    <dataValidation type="list" allowBlank="1" showErrorMessage="1" sqref="C4">
      <formula1>'Lista Suspensa'!$AY$2:$AY$28</formula1>
    </dataValidation>
    <dataValidation type="list" allowBlank="1" showErrorMessage="1" sqref="E39:E53">
      <formula1>'Lista Suspensa'!$AK$2:$AK$3</formula1>
    </dataValidation>
    <dataValidation type="list" allowBlank="1" showErrorMessage="1" sqref="C16">
      <formula1>'Lista Suspensa'!$AA$2:$AA$3</formula1>
    </dataValidation>
    <dataValidation type="custom" allowBlank="1" showErrorMessage="1" sqref="C78">
      <formula1>ISNUMBER(C78:C109)</formula1>
    </dataValidation>
    <dataValidation type="custom" allowBlank="1" showInputMessage="1" prompt="A faixa de peso médio para esta categoria é de 500 a 1200 kg." sqref="D35">
      <formula1>AND(OR(B35&lt;&gt;"",C35&lt;&gt;""),OR(B35&gt;0,C35&gt;0),D35&gt;=500,D35&lt;=1200)</formula1>
    </dataValidation>
    <dataValidation type="list" allowBlank="1" showErrorMessage="1" sqref="C93:D94">
      <formula1>'Lista Suspensa'!$CP$2:$CP$26</formula1>
    </dataValidation>
    <dataValidation type="list" allowBlank="1" showErrorMessage="1" sqref="C39:C41 C45:C47 C51:C53">
      <formula1>'Lista Suspensa'!$L$2:$L$3</formula1>
    </dataValidation>
    <dataValidation type="custom" allowBlank="1" showErrorMessage="1" sqref="C75:C76">
      <formula1>ISNUMBER(C75:C81)</formula1>
    </dataValidation>
    <dataValidation type="custom" allowBlank="1" showErrorMessage="1" sqref="B77">
      <formula1>AND(ISNUMBER($B77),$B77&lt;=SUM(B27:C27+B28:C28+B29:C29+B30:C30+B31:C31+B32:C32))</formula1>
    </dataValidation>
    <dataValidation type="list" allowBlank="1" showErrorMessage="1" sqref="D42:D44 E54:F54">
      <formula1>'Lista Suspensa'!$AG$2:$AG$5</formula1>
    </dataValidation>
    <dataValidation type="custom" allowBlank="1" showInputMessage="1" prompt="A faixa de peso médio para esta categoria é de 450 a 700 kg." sqref="D33:D34">
      <formula1>AND(OR(B33&lt;&gt;"",C33&lt;&gt;""),OR(B33&gt;0,C33&gt;0),D33&gt;=450,D33&lt;=700)</formula1>
    </dataValidation>
    <dataValidation type="list" allowBlank="1" showErrorMessage="1" sqref="B130 B136 B139 D149">
      <formula1>'Lista Suspensa'!$AW$2:$AW$3</formula1>
    </dataValidation>
    <dataValidation type="list" allowBlank="1" showErrorMessage="1" sqref="D48:D50">
      <formula1>'Lista Suspensa'!$AC$2:$AC$3</formula1>
    </dataValidation>
    <dataValidation type="custom" allowBlank="1" showErrorMessage="1" sqref="B76">
      <formula1>AND(ISNUMBER($B76),$B76&lt;=SUM(B24:C24+B25:C25+B26:C26))</formula1>
    </dataValidation>
    <dataValidation type="custom" allowBlank="1" showInputMessage="1" prompt="A faixa de peso médio para esta categoria é de 250 a 400 kg." sqref="D24:D26">
      <formula1>AND(OR(B24&lt;&gt;"",C24&lt;&gt;""),OR(B24&gt;0,C24&gt;0),D24&gt;=250,D24&lt;=400)</formula1>
    </dataValidation>
    <dataValidation type="list" allowBlank="1" showErrorMessage="1" sqref="B39:B41 B45:B47 B51:B53">
      <formula1>'Lista Suspensa'!$P$2:$P$3</formula1>
    </dataValidation>
    <dataValidation type="list" allowBlank="1" showErrorMessage="1" sqref="C42:C44 D54">
      <formula1>'Lista Suspensa'!$H$2:$H$4</formula1>
    </dataValidation>
    <dataValidation type="list" allowBlank="1" showErrorMessage="1" sqref="B42:B44">
      <formula1>'Lista Suspensa'!$R$2:$R$4</formula1>
    </dataValidation>
    <dataValidation type="list" allowBlank="1" showErrorMessage="1" sqref="C6">
      <formula1>'Lista Suspensa'!$V$2:$V$7</formula1>
    </dataValidation>
    <dataValidation type="custom" allowBlank="1" showInputMessage="1" prompt="A faixa de ganho de peso médio diário para esta categoria é de 0 a 1,5 kg." sqref="E21:E29">
      <formula1>AND(OR(B21&lt;&gt;"",C21&lt;&gt;""),OR(B21&gt;0,C21&gt;0),E21&gt;=0,E21&lt;=1.5)</formula1>
    </dataValidation>
    <dataValidation type="list" allowBlank="1" showErrorMessage="1" sqref="I39:I53 K39:K53 H54 J54 L54 B57:B71 D57:D71 F57:F71 H57:H71 K57:K71 M56:M71">
      <formula1>'Lista Suspensa'!$AI$2:$AI$13</formula1>
    </dataValidation>
    <dataValidation type="list" allowBlank="1" showErrorMessage="1" sqref="B48:B50">
      <formula1>'Lista Suspensa'!$N$2</formula1>
    </dataValidation>
    <dataValidation type="custom" allowBlank="1" showErrorMessage="1" sqref="B75">
      <formula1>AND(ISNUMBER($B75),$B75&lt;=SUM(B21:C21+B22:C22+B23:C23))</formula1>
    </dataValidation>
    <dataValidation type="custom" allowBlank="1" showErrorMessage="1" sqref="B79">
      <formula1>AND(ISNUMBER($B79),$B79&lt;=SUM(B35:C35))</formula1>
    </dataValidation>
    <dataValidation type="list" allowBlank="1" showErrorMessage="1" sqref="A102:A107">
      <formula1>'Lista Suspensa'!$AS$2:$AS$4</formula1>
    </dataValidation>
    <dataValidation type="custom" allowBlank="1" showInputMessage="1" prompt="A faixa de produção de leite para esta categoria é de 2 a 10 kg/animal/dia." sqref="G34">
      <formula1>AND(OR(B34&lt;&gt;"",C34&lt;&gt;""),OR(B34&gt;0,C34&gt;0),G34&gt;=2,G34&lt;=10)</formula1>
    </dataValidation>
    <dataValidation type="list" allowBlank="1" showErrorMessage="1" sqref="C7">
      <formula1>'Lista Suspensa'!$T$2:$T$6</formula1>
    </dataValidation>
    <dataValidation type="list" allowBlank="1" showErrorMessage="1" sqref="C5">
      <formula1>INDIRECT(C4)</formula1>
    </dataValidation>
    <dataValidation type="custom" allowBlank="1" showErrorMessage="1" sqref="B93:B94">
      <formula1>AND(ISNUMBER($B93),$B93&lt;=$C$10)</formula1>
    </dataValidation>
    <dataValidation type="list" allowBlank="1" showErrorMessage="1" sqref="C15">
      <formula1>'Lista Suspensa'!$Y$2:$Y$3</formula1>
    </dataValidation>
    <dataValidation type="custom" allowBlank="1" showInputMessage="1" prompt="A faixa de período médio em lactação para esta categoria é de 150 a 400 dias." sqref="H34">
      <formula1>AND(OR(B34&lt;&gt;"",C34&lt;&gt;""),OR(B34&gt;0,C34&gt;0),H34&gt;=150, H34&lt;=400)</formula1>
    </dataValidation>
    <dataValidation type="list" allowBlank="1" showErrorMessage="1" sqref="D39:D41 D45:D47 D51:D53">
      <formula1>'Lista Suspensa'!$AE$2:$AE$3</formula1>
    </dataValidation>
    <dataValidation type="list" allowBlank="1" showErrorMessage="1" sqref="B54">
      <formula1>'Lista Suspensa'!$T$2:$T$4</formula1>
    </dataValidation>
    <dataValidation type="custom" allowBlank="1" showErrorMessage="1" sqref="C102:C107">
      <formula1>AND(ISNUMBER($C102),$C102&lt;=$C$10)</formula1>
    </dataValidation>
    <dataValidation type="custom" allowBlank="1" showErrorMessage="1" sqref="C10:C14">
      <formula1>ISNUMBER(C10:C14)</formula1>
    </dataValidation>
    <dataValidation type="custom" allowBlank="1" showErrorMessage="1" sqref="B102:B107">
      <formula1>AND(ISNUMBER($B102),$B102&gt;=1,$B102&lt;=1667)</formula1>
    </dataValidation>
    <dataValidation type="list" allowBlank="1" showErrorMessage="1" sqref="C17">
      <formula1>'Lista Suspensa'!$AU$2:$AU$21</formula1>
    </dataValidation>
    <dataValidation type="list" allowBlank="1" showErrorMessage="1" sqref="R3:R18 R36 P37:P48">
      <formula1>$R$3:$R$49</formula1>
    </dataValidation>
    <dataValidation type="custom" allowBlank="1" showInputMessage="1" prompt="A faixa de peso médio para esta categoria é de 40 a 300 kg." sqref="D21:D23">
      <formula1>AND(OR(B21&lt;&gt;"",C21&lt;&gt;""),OR(B21&gt;0,C21&gt;0),D21&gt;=40,D21&lt;=300)</formula1>
    </dataValidation>
    <dataValidation type="list" allowBlank="1" showErrorMessage="1" sqref="C48:C50">
      <formula1>'Lista Suspensa'!$J$2</formula1>
    </dataValidation>
    <dataValidation type="custom" allowBlank="1" showErrorMessage="1" sqref="B78">
      <formula1>AND(ISNUMBER($B78),$B78&lt;=SUM(B33:C33+B34:C34))</formula1>
    </dataValidation>
    <dataValidation type="custom" allowBlank="1" showInputMessage="1" prompt="A faixa de peso médio para esta categoria é acima de 350 kg." sqref="D27:D32">
      <formula1>AND(OR(B27&lt;&gt;"",C27&lt;&gt;""),OR(B27&gt;0,C27&gt;0),D27&gt;=350)</formula1>
    </dataValidation>
    <dataValidation type="custom" allowBlank="1" showInputMessage="1" prompt="A faixa de ganho de peso médio diário para esta categoria é de 0 a 2,5 kg." sqref="E30:E32">
      <formula1>AND(OR(B30&lt;&gt;"",C30&lt;&gt;""),OR(B30&gt;0,C30&gt;0),E30&gt;=0,E30&lt;=2.5)</formula1>
    </dataValidation>
    <dataValidation type="custom" allowBlank="1" showInputMessage="1" prompt="O número de animais produzidos ou comprados foi preenchido?_x000a__x000a_O valor total do dejeto manejado deve ser igual a 100%." sqref="C57:C71 E57:E71 G57:G71">
      <formula1>AND(OR($B21&lt;&gt;"",$C21&lt;&gt;""),OR($B21&gt;0,$C21&gt;0),SUM($C57+$E57+$G57=100))</formula1>
    </dataValidation>
    <dataValidation type="custom" allowBlank="1" showErrorMessage="1" sqref="C3 A93:A94">
      <formula1>ISTEXT(A3)</formula1>
    </dataValidation>
  </dataValidations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35.86"/>
    <col customWidth="1" min="2" max="91" width="8.86"/>
  </cols>
  <sheetData>
    <row r="1" ht="111.0" customHeight="1">
      <c r="A1" s="1" t="s">
        <v>0</v>
      </c>
      <c r="B1" s="164" t="s">
        <v>126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6"/>
      <c r="Q1" s="167"/>
      <c r="R1" s="167"/>
      <c r="S1" s="167"/>
      <c r="T1" s="167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</row>
    <row r="2">
      <c r="A2" s="168" t="s">
        <v>3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F2" s="169"/>
      <c r="BG2" s="169"/>
      <c r="BH2" s="169"/>
      <c r="BI2" s="169"/>
      <c r="BJ2" s="169"/>
      <c r="BK2" s="169"/>
      <c r="BL2" s="169"/>
      <c r="BM2" s="169"/>
      <c r="BN2" s="169"/>
      <c r="BO2" s="169"/>
      <c r="BP2" s="169"/>
      <c r="BQ2" s="169"/>
      <c r="BR2" s="169"/>
      <c r="BS2" s="169"/>
      <c r="BT2" s="169"/>
      <c r="BU2" s="169"/>
      <c r="BV2" s="169"/>
      <c r="BW2" s="169"/>
      <c r="BX2" s="169"/>
      <c r="BY2" s="169"/>
      <c r="BZ2" s="169"/>
      <c r="CA2" s="169"/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70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8"/>
      <c r="DF2" s="8"/>
      <c r="DG2" s="8"/>
    </row>
    <row r="3">
      <c r="A3" s="171" t="s">
        <v>127</v>
      </c>
      <c r="B3" s="172" t="s">
        <v>36</v>
      </c>
      <c r="C3" s="173"/>
      <c r="D3" s="173"/>
      <c r="E3" s="173"/>
      <c r="F3" s="173"/>
      <c r="G3" s="174"/>
      <c r="H3" s="172" t="s">
        <v>37</v>
      </c>
      <c r="I3" s="173"/>
      <c r="J3" s="173"/>
      <c r="K3" s="173"/>
      <c r="L3" s="173"/>
      <c r="M3" s="174"/>
      <c r="N3" s="172" t="s">
        <v>38</v>
      </c>
      <c r="O3" s="173"/>
      <c r="P3" s="173"/>
      <c r="Q3" s="173"/>
      <c r="R3" s="173"/>
      <c r="S3" s="174"/>
      <c r="T3" s="172" t="s">
        <v>39</v>
      </c>
      <c r="U3" s="173"/>
      <c r="V3" s="173"/>
      <c r="W3" s="173"/>
      <c r="X3" s="173"/>
      <c r="Y3" s="174"/>
      <c r="Z3" s="172" t="s">
        <v>40</v>
      </c>
      <c r="AA3" s="173"/>
      <c r="AB3" s="173"/>
      <c r="AC3" s="173"/>
      <c r="AD3" s="173"/>
      <c r="AE3" s="174"/>
      <c r="AF3" s="172" t="s">
        <v>128</v>
      </c>
      <c r="AG3" s="173"/>
      <c r="AH3" s="173"/>
      <c r="AI3" s="173"/>
      <c r="AJ3" s="173"/>
      <c r="AK3" s="174"/>
      <c r="AL3" s="172" t="s">
        <v>42</v>
      </c>
      <c r="AM3" s="173"/>
      <c r="AN3" s="173"/>
      <c r="AO3" s="173"/>
      <c r="AP3" s="173"/>
      <c r="AQ3" s="174"/>
      <c r="AR3" s="172" t="s">
        <v>43</v>
      </c>
      <c r="AS3" s="173"/>
      <c r="AT3" s="173"/>
      <c r="AU3" s="173"/>
      <c r="AV3" s="173"/>
      <c r="AW3" s="174"/>
      <c r="AX3" s="172" t="s">
        <v>44</v>
      </c>
      <c r="AY3" s="173"/>
      <c r="AZ3" s="173"/>
      <c r="BA3" s="173"/>
      <c r="BB3" s="173"/>
      <c r="BC3" s="174"/>
      <c r="BD3" s="172" t="s">
        <v>45</v>
      </c>
      <c r="BE3" s="173"/>
      <c r="BF3" s="173"/>
      <c r="BG3" s="173"/>
      <c r="BH3" s="173"/>
      <c r="BI3" s="174"/>
      <c r="BJ3" s="172" t="s">
        <v>46</v>
      </c>
      <c r="BK3" s="173"/>
      <c r="BL3" s="173"/>
      <c r="BM3" s="173"/>
      <c r="BN3" s="173"/>
      <c r="BO3" s="174"/>
      <c r="BP3" s="172" t="s">
        <v>129</v>
      </c>
      <c r="BQ3" s="173"/>
      <c r="BR3" s="173"/>
      <c r="BS3" s="173"/>
      <c r="BT3" s="173"/>
      <c r="BU3" s="174"/>
      <c r="BV3" s="172" t="s">
        <v>130</v>
      </c>
      <c r="BW3" s="173"/>
      <c r="BX3" s="173"/>
      <c r="BY3" s="173"/>
      <c r="BZ3" s="173"/>
      <c r="CA3" s="174"/>
      <c r="CB3" s="172" t="s">
        <v>49</v>
      </c>
      <c r="CC3" s="173"/>
      <c r="CD3" s="173"/>
      <c r="CE3" s="173"/>
      <c r="CF3" s="173"/>
      <c r="CG3" s="174"/>
      <c r="CH3" s="172" t="s">
        <v>50</v>
      </c>
      <c r="CI3" s="173"/>
      <c r="CJ3" s="173"/>
      <c r="CK3" s="173"/>
      <c r="CL3" s="173"/>
      <c r="CM3" s="175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</row>
    <row r="4" ht="46.5" customHeight="1">
      <c r="A4" s="176"/>
      <c r="B4" s="177" t="s">
        <v>131</v>
      </c>
      <c r="C4" s="178" t="s">
        <v>132</v>
      </c>
      <c r="D4" s="178" t="s">
        <v>133</v>
      </c>
      <c r="E4" s="178" t="s">
        <v>134</v>
      </c>
      <c r="F4" s="178" t="s">
        <v>135</v>
      </c>
      <c r="G4" s="179" t="s">
        <v>136</v>
      </c>
      <c r="H4" s="177" t="s">
        <v>137</v>
      </c>
      <c r="I4" s="178" t="s">
        <v>138</v>
      </c>
      <c r="J4" s="178" t="s">
        <v>133</v>
      </c>
      <c r="K4" s="178" t="s">
        <v>134</v>
      </c>
      <c r="L4" s="178" t="s">
        <v>135</v>
      </c>
      <c r="M4" s="179" t="s">
        <v>139</v>
      </c>
      <c r="N4" s="177" t="s">
        <v>140</v>
      </c>
      <c r="O4" s="178" t="s">
        <v>141</v>
      </c>
      <c r="P4" s="178" t="s">
        <v>133</v>
      </c>
      <c r="Q4" s="178" t="s">
        <v>134</v>
      </c>
      <c r="R4" s="178" t="s">
        <v>135</v>
      </c>
      <c r="S4" s="179" t="s">
        <v>142</v>
      </c>
      <c r="T4" s="177" t="s">
        <v>143</v>
      </c>
      <c r="U4" s="178" t="s">
        <v>144</v>
      </c>
      <c r="V4" s="178" t="s">
        <v>133</v>
      </c>
      <c r="W4" s="178" t="s">
        <v>134</v>
      </c>
      <c r="X4" s="178" t="s">
        <v>135</v>
      </c>
      <c r="Y4" s="179" t="s">
        <v>145</v>
      </c>
      <c r="Z4" s="177" t="s">
        <v>146</v>
      </c>
      <c r="AA4" s="178" t="s">
        <v>147</v>
      </c>
      <c r="AB4" s="178" t="s">
        <v>133</v>
      </c>
      <c r="AC4" s="178" t="s">
        <v>134</v>
      </c>
      <c r="AD4" s="178" t="s">
        <v>135</v>
      </c>
      <c r="AE4" s="179" t="s">
        <v>148</v>
      </c>
      <c r="AF4" s="177" t="s">
        <v>137</v>
      </c>
      <c r="AG4" s="178" t="s">
        <v>132</v>
      </c>
      <c r="AH4" s="178" t="s">
        <v>133</v>
      </c>
      <c r="AI4" s="178" t="s">
        <v>134</v>
      </c>
      <c r="AJ4" s="178" t="s">
        <v>135</v>
      </c>
      <c r="AK4" s="179" t="s">
        <v>149</v>
      </c>
      <c r="AL4" s="177" t="s">
        <v>150</v>
      </c>
      <c r="AM4" s="178" t="s">
        <v>151</v>
      </c>
      <c r="AN4" s="178" t="s">
        <v>133</v>
      </c>
      <c r="AO4" s="178" t="s">
        <v>134</v>
      </c>
      <c r="AP4" s="178" t="s">
        <v>135</v>
      </c>
      <c r="AQ4" s="179" t="s">
        <v>152</v>
      </c>
      <c r="AR4" s="177" t="s">
        <v>137</v>
      </c>
      <c r="AS4" s="178" t="s">
        <v>153</v>
      </c>
      <c r="AT4" s="178" t="s">
        <v>133</v>
      </c>
      <c r="AU4" s="178" t="s">
        <v>134</v>
      </c>
      <c r="AV4" s="178" t="s">
        <v>135</v>
      </c>
      <c r="AW4" s="179" t="s">
        <v>154</v>
      </c>
      <c r="AX4" s="177" t="s">
        <v>150</v>
      </c>
      <c r="AY4" s="178" t="s">
        <v>155</v>
      </c>
      <c r="AZ4" s="178" t="s">
        <v>133</v>
      </c>
      <c r="BA4" s="178" t="s">
        <v>134</v>
      </c>
      <c r="BB4" s="178" t="s">
        <v>135</v>
      </c>
      <c r="BC4" s="179" t="s">
        <v>156</v>
      </c>
      <c r="BD4" s="177" t="s">
        <v>143</v>
      </c>
      <c r="BE4" s="178" t="s">
        <v>144</v>
      </c>
      <c r="BF4" s="178" t="s">
        <v>133</v>
      </c>
      <c r="BG4" s="178" t="s">
        <v>134</v>
      </c>
      <c r="BH4" s="178" t="s">
        <v>135</v>
      </c>
      <c r="BI4" s="179" t="s">
        <v>157</v>
      </c>
      <c r="BJ4" s="177" t="s">
        <v>140</v>
      </c>
      <c r="BK4" s="178" t="s">
        <v>158</v>
      </c>
      <c r="BL4" s="178" t="s">
        <v>133</v>
      </c>
      <c r="BM4" s="178" t="s">
        <v>134</v>
      </c>
      <c r="BN4" s="178" t="s">
        <v>135</v>
      </c>
      <c r="BO4" s="179" t="s">
        <v>159</v>
      </c>
      <c r="BP4" s="177" t="s">
        <v>160</v>
      </c>
      <c r="BQ4" s="178" t="s">
        <v>158</v>
      </c>
      <c r="BR4" s="178" t="s">
        <v>133</v>
      </c>
      <c r="BS4" s="178" t="s">
        <v>134</v>
      </c>
      <c r="BT4" s="178" t="s">
        <v>135</v>
      </c>
      <c r="BU4" s="179" t="s">
        <v>161</v>
      </c>
      <c r="BV4" s="177" t="s">
        <v>162</v>
      </c>
      <c r="BW4" s="178" t="s">
        <v>163</v>
      </c>
      <c r="BX4" s="178" t="s">
        <v>133</v>
      </c>
      <c r="BY4" s="178" t="s">
        <v>134</v>
      </c>
      <c r="BZ4" s="178" t="s">
        <v>135</v>
      </c>
      <c r="CA4" s="179" t="s">
        <v>164</v>
      </c>
      <c r="CB4" s="177" t="s">
        <v>165</v>
      </c>
      <c r="CC4" s="178" t="s">
        <v>138</v>
      </c>
      <c r="CD4" s="178" t="s">
        <v>133</v>
      </c>
      <c r="CE4" s="178" t="s">
        <v>134</v>
      </c>
      <c r="CF4" s="178" t="s">
        <v>135</v>
      </c>
      <c r="CG4" s="179" t="s">
        <v>166</v>
      </c>
      <c r="CH4" s="177" t="s">
        <v>146</v>
      </c>
      <c r="CI4" s="178" t="s">
        <v>144</v>
      </c>
      <c r="CJ4" s="178" t="s">
        <v>133</v>
      </c>
      <c r="CK4" s="178" t="s">
        <v>134</v>
      </c>
      <c r="CL4" s="178" t="s">
        <v>135</v>
      </c>
      <c r="CM4" s="180" t="s">
        <v>167</v>
      </c>
      <c r="CN4" s="181"/>
      <c r="CO4" s="181"/>
      <c r="CP4" s="181"/>
      <c r="CQ4" s="181"/>
      <c r="CR4" s="181"/>
      <c r="CS4" s="181"/>
      <c r="CT4" s="181"/>
      <c r="CU4" s="181"/>
      <c r="CV4" s="181"/>
      <c r="CW4" s="181"/>
      <c r="CX4" s="181"/>
      <c r="CY4" s="181"/>
      <c r="CZ4" s="181"/>
      <c r="DA4" s="181"/>
      <c r="DB4" s="181"/>
      <c r="DC4" s="181"/>
      <c r="DD4" s="181"/>
      <c r="DE4" s="8"/>
      <c r="DF4" s="8"/>
      <c r="DG4" s="8"/>
    </row>
    <row r="5">
      <c r="A5" s="182" t="s">
        <v>168</v>
      </c>
      <c r="B5" s="183">
        <v>0.006</v>
      </c>
      <c r="C5" s="184">
        <f t="shared" ref="C5:C34" si="1">(B5*(D5/100))</f>
        <v>0.0059382</v>
      </c>
      <c r="D5" s="185">
        <f>IF(B5&gt;0,VLOOKUP(A5,'Lista Suspensa'!$A$1:$F$92,3,),0)</f>
        <v>98.97</v>
      </c>
      <c r="E5" s="185">
        <f>IF(OR(B5&gt;0,C5&gt;0),VLOOKUP(A5,'Lista Suspensa'!$A$1:$F$90,4,),0)</f>
        <v>0</v>
      </c>
      <c r="F5" s="185">
        <f>IF(OR(B5&gt;0,C5&gt;0),VLOOKUP(A5,'Lista Suspensa'!$A$1:$F$90,5,),0)</f>
        <v>100</v>
      </c>
      <c r="G5" s="186">
        <f>IF(OR(B5&gt;0,C5&gt;0),VLOOKUP(A5,'Lista Suspensa'!$A$1:$F$90,6,),0)</f>
        <v>0.64599</v>
      </c>
      <c r="H5" s="183"/>
      <c r="I5" s="183">
        <f t="shared" ref="I5:I34" si="2">(H5*(J5/100))</f>
        <v>0</v>
      </c>
      <c r="J5" s="187">
        <f>IF(H5&gt;0,VLOOKUP(A5,'Lista Suspensa'!$A$1:$F$92,3,),0)</f>
        <v>0</v>
      </c>
      <c r="K5" s="187">
        <f>IF(OR(H5&gt;0,I5&gt;0),VLOOKUP(A5,'Lista Suspensa'!$A$1:$F$90,4,),0)</f>
        <v>0</v>
      </c>
      <c r="L5" s="187">
        <f>IF(OR(H5&gt;0,I5&gt;0),VLOOKUP(A5,'Lista Suspensa'!$A$1:$F$90,5,),0)</f>
        <v>0</v>
      </c>
      <c r="M5" s="188">
        <f>IF(OR(H5&gt;0,I5&gt;0),VLOOKUP(A5,'Lista Suspensa'!$A$1:$F$90,6,),0)</f>
        <v>0</v>
      </c>
      <c r="N5" s="183">
        <v>0.006</v>
      </c>
      <c r="O5" s="183">
        <f t="shared" ref="O5:O34" si="3">(N5*(P5/100))</f>
        <v>0.0059382</v>
      </c>
      <c r="P5" s="185">
        <f>IF(N5&gt;0,VLOOKUP(A5,'Lista Suspensa'!$A$1:$F$92,3,),0)</f>
        <v>98.97</v>
      </c>
      <c r="Q5" s="185">
        <f>IF(OR(N5&gt;0,O5&gt;0),VLOOKUP(A5,'Lista Suspensa'!$A$1:$F$90,4,),0)</f>
        <v>0</v>
      </c>
      <c r="R5" s="185">
        <f>IF(OR(N5&gt;0,O5&gt;0),VLOOKUP(A5,'Lista Suspensa'!$A$1:$F$90,5,),0)</f>
        <v>100</v>
      </c>
      <c r="S5" s="186">
        <f>IF(OR(N5&gt;0,O5&gt;0),VLOOKUP(A5,'Lista Suspensa'!$A$1:$F$90,6,),0)</f>
        <v>0.64599</v>
      </c>
      <c r="T5" s="183"/>
      <c r="U5" s="183">
        <f t="shared" ref="U5:U34" si="4">(T5*(V5/100))</f>
        <v>0</v>
      </c>
      <c r="V5" s="187">
        <f>IF(T5&gt;0,VLOOKUP(A5,'Lista Suspensa'!$A$1:$F$92,3,),0)</f>
        <v>0</v>
      </c>
      <c r="W5" s="187">
        <f>IF(OR(T5&gt;0,U5&gt;0),VLOOKUP(A5,'Lista Suspensa'!$A$1:$F$90,4,),0)</f>
        <v>0</v>
      </c>
      <c r="X5" s="187">
        <f>IF(OR(T5&gt;0,U5&gt;0),VLOOKUP(A5,'Lista Suspensa'!$A$1:$F$90,5,),0)</f>
        <v>0</v>
      </c>
      <c r="Y5" s="188">
        <f>IF(OR(T5&gt;0,U5&gt;0),VLOOKUP(A5,'Lista Suspensa'!$A$1:$F$90,6,),0)</f>
        <v>0</v>
      </c>
      <c r="Z5" s="183"/>
      <c r="AA5" s="183">
        <f t="shared" ref="AA5:AA34" si="5">(Z5*(AB5/100))</f>
        <v>0</v>
      </c>
      <c r="AB5" s="187">
        <f>IF(Z5&gt;0,VLOOKUP(A5,'Lista Suspensa'!$A$1:$F$92,3,),0)</f>
        <v>0</v>
      </c>
      <c r="AC5" s="187">
        <f>IF(OR(Z5&gt;0,AA5&gt;0),VLOOKUP(A5,'Lista Suspensa'!$A$1:$F$90,4,),0)</f>
        <v>0</v>
      </c>
      <c r="AD5" s="187">
        <f>IF(OR(Z5&gt;0,AA5&gt;0),VLOOKUP(A5,'Lista Suspensa'!$A$1:$F$90,5,),0)</f>
        <v>0</v>
      </c>
      <c r="AE5" s="188">
        <f>IF(OR(Z5&gt;0,AA5&gt;0),VLOOKUP(A5,'Lista Suspensa'!$A$1:$F$90,6,),0)</f>
        <v>0</v>
      </c>
      <c r="AF5" s="183">
        <v>0.014</v>
      </c>
      <c r="AG5" s="183">
        <f t="shared" ref="AG5:AG34" si="6">(AF5*(AH5/100))</f>
        <v>0.0138558</v>
      </c>
      <c r="AH5" s="185">
        <f>IF(AF5&gt;0,VLOOKUP(A5,'Lista Suspensa'!$A$1:$F$92,3,),0)</f>
        <v>98.97</v>
      </c>
      <c r="AI5" s="185">
        <f>IF(OR(AF5&gt;0,AG5&gt;0),VLOOKUP(A5,'Lista Suspensa'!$A$1:$F$90,4,),0)</f>
        <v>0</v>
      </c>
      <c r="AJ5" s="185">
        <f>IF(OR(AF5&gt;0,AG5&gt;0),VLOOKUP(A5,'Lista Suspensa'!$A$1:$F$90,5,),0)</f>
        <v>100</v>
      </c>
      <c r="AK5" s="186">
        <f>IF(OR(AF5&gt;0,AG5&gt;0),VLOOKUP(A5,'Lista Suspensa'!$A$1:$F$90,6,),0)</f>
        <v>0.64599</v>
      </c>
      <c r="AL5" s="183"/>
      <c r="AM5" s="183">
        <f t="shared" ref="AM5:AM34" si="7">(AL5*(AN5/100))</f>
        <v>0</v>
      </c>
      <c r="AN5" s="187">
        <f>IF(AL5&gt;0,VLOOKUP(A5,'Lista Suspensa'!$A$1:$F$92,3,),0)</f>
        <v>0</v>
      </c>
      <c r="AO5" s="187">
        <f>IF(OR(AL5&gt;0,AM5&gt;0),VLOOKUP(A5,'Lista Suspensa'!$A$1:$F$90,4,),0)</f>
        <v>0</v>
      </c>
      <c r="AP5" s="187">
        <f>IF(OR(AL5&gt;0,AM5&gt;0),VLOOKUP(A5,'Lista Suspensa'!$A$1:$F$90,5,),0)</f>
        <v>0</v>
      </c>
      <c r="AQ5" s="188">
        <f>IF(OR(AL5&gt;0,AM5&gt;0),VLOOKUP(A5,'Lista Suspensa'!$A$1:$F$90,6,),0)</f>
        <v>0</v>
      </c>
      <c r="AR5" s="183"/>
      <c r="AS5" s="183">
        <f t="shared" ref="AS5:AS34" si="8">(AR5*(AT5/100))</f>
        <v>0</v>
      </c>
      <c r="AT5" s="187">
        <f>IF(AR5&gt;0,VLOOKUP(A5,'Lista Suspensa'!$A$1:$F$92,3,),0)</f>
        <v>0</v>
      </c>
      <c r="AU5" s="187">
        <f>IF(OR(AR5&gt;0,AS5&gt;0),VLOOKUP(A5,'Lista Suspensa'!$A$1:$F$90,4,),0)</f>
        <v>0</v>
      </c>
      <c r="AV5" s="187">
        <f>IF(OR(AR5&gt;0,AS5&gt;0),VLOOKUP(A5,'Lista Suspensa'!$A$1:$F$90,5,),0)</f>
        <v>0</v>
      </c>
      <c r="AW5" s="187">
        <f>IF(OR(AR5&gt;0,AS5&gt;0),VLOOKUP(A5,'Lista Suspensa'!$A$1:$F$90,6,),0)</f>
        <v>0</v>
      </c>
      <c r="AX5" s="183">
        <v>0.014</v>
      </c>
      <c r="AY5" s="183">
        <f t="shared" ref="AY5:AY34" si="9">(AX5*(AZ5/100))</f>
        <v>0.0138558</v>
      </c>
      <c r="AZ5" s="185">
        <f>IF(AX5&gt;0,VLOOKUP(A5,'Lista Suspensa'!$A$1:$F$92,3,),0)</f>
        <v>98.97</v>
      </c>
      <c r="BA5" s="185">
        <f>IF(OR(AX5&gt;0,AY5&gt;0),VLOOKUP(A5,'Lista Suspensa'!$A$1:$F$90,4,),0)</f>
        <v>0</v>
      </c>
      <c r="BB5" s="185">
        <f>IF(OR(AX5&gt;0,AY5&gt;0),VLOOKUP(A5,'Lista Suspensa'!$A$1:$F$90,5,),0)</f>
        <v>100</v>
      </c>
      <c r="BC5" s="189">
        <f>IF(OR(AX5&gt;0,AY5&gt;0),VLOOKUP(A5,'Lista Suspensa'!$A$1:$F$90,6,),0)</f>
        <v>0.64599</v>
      </c>
      <c r="BD5" s="183"/>
      <c r="BE5" s="183">
        <f t="shared" ref="BE5:BE34" si="10">(BD5*(BF5/100))</f>
        <v>0</v>
      </c>
      <c r="BF5" s="187">
        <f>IF(BD5&gt;0,VLOOKUP(A5,'Lista Suspensa'!$A$1:$F$92,3,),0)</f>
        <v>0</v>
      </c>
      <c r="BG5" s="187">
        <f>IF(OR(BD5&gt;0,BE5&gt;0),VLOOKUP(A5,'Lista Suspensa'!$A$1:$F$90,4,),0)</f>
        <v>0</v>
      </c>
      <c r="BH5" s="187">
        <f>IF(OR(BD5&gt;0,BE5&gt;0),VLOOKUP(A5,'Lista Suspensa'!$A$1:$F$90,5,),0)</f>
        <v>0</v>
      </c>
      <c r="BI5" s="187">
        <f>IF(OR(BD5&gt;0,BE5&gt;0),VLOOKUP(A5,'Lista Suspensa'!$A$1:$F$90,6,),0)</f>
        <v>0</v>
      </c>
      <c r="BJ5" s="183"/>
      <c r="BK5" s="183">
        <f t="shared" ref="BK5:BK34" si="11">(BJ5*(BL5/100))</f>
        <v>0</v>
      </c>
      <c r="BL5" s="187">
        <f>IF(BJ5&gt;0,VLOOKUP(A5,'Lista Suspensa'!$A$1:$F$92,3,),0)</f>
        <v>0</v>
      </c>
      <c r="BM5" s="187">
        <f>IF(OR(BJ5&gt;0,BK5&gt;0),VLOOKUP(A5,'Lista Suspensa'!$A$1:$F$90,4,),0)</f>
        <v>0</v>
      </c>
      <c r="BN5" s="187">
        <f>IF(OR(BJ5&gt;0,BK5&gt;0),VLOOKUP(A5,'Lista Suspensa'!$A$1:$F$90,5,),0)</f>
        <v>0</v>
      </c>
      <c r="BO5" s="187">
        <f>IF(OR(BJ5&gt;0,BK5&gt;0),VLOOKUP(A5,'Lista Suspensa'!$A$1:$F$90,6,),0)</f>
        <v>0</v>
      </c>
      <c r="BP5" s="183"/>
      <c r="BQ5" s="183">
        <f t="shared" ref="BQ5:BQ34" si="12">(BP5*(BR5/100))</f>
        <v>0</v>
      </c>
      <c r="BR5" s="187">
        <f>IF(BP5&gt;0,VLOOKUP(A5,'Lista Suspensa'!$A$1:$F$92,3,),0)</f>
        <v>0</v>
      </c>
      <c r="BS5" s="187">
        <f>IF(OR(BP5&gt;0,BQ5&gt;0),VLOOKUP(A5,'Lista Suspensa'!$A$1:$F$90,4,),0)</f>
        <v>0</v>
      </c>
      <c r="BT5" s="187">
        <f>IF(OR(BP5&gt;0,BQ5&gt;0),VLOOKUP(A5,'Lista Suspensa'!$A$1:$F$90,5,),0)</f>
        <v>0</v>
      </c>
      <c r="BU5" s="187">
        <f>IF(OR(BP5&gt;0,BQ5&gt;0),VLOOKUP(A5,'Lista Suspensa'!$A$1:$F$90,6,),0)</f>
        <v>0</v>
      </c>
      <c r="BV5" s="183">
        <v>0.027</v>
      </c>
      <c r="BW5" s="183">
        <f t="shared" ref="BW5:BW34" si="13">(BV5*(BX5/100))</f>
        <v>0.0267219</v>
      </c>
      <c r="BX5" s="185">
        <f>IF(BV5&gt;0,VLOOKUP(A5,'Lista Suspensa'!$A$1:$F$92,3,),0)</f>
        <v>98.97</v>
      </c>
      <c r="BY5" s="185">
        <f>IF(OR(BV5&gt;0,BW5&gt;0),VLOOKUP(A5,'Lista Suspensa'!$A$1:$F$90,4,),0)</f>
        <v>0</v>
      </c>
      <c r="BZ5" s="185">
        <f>IF(OR(BV5&gt;0,BW5&gt;0),VLOOKUP(A5,'Lista Suspensa'!$A$1:$F$90,5,),0)</f>
        <v>100</v>
      </c>
      <c r="CA5" s="189">
        <f>IF(OR(BV5&gt;0,BW5&gt;0),VLOOKUP(A5,'Lista Suspensa'!$A$1:$F$90,6,),0)</f>
        <v>0.64599</v>
      </c>
      <c r="CB5" s="183">
        <v>0.027</v>
      </c>
      <c r="CC5" s="183">
        <f t="shared" ref="CC5:CC34" si="14">(CB5*(CD5/100))</f>
        <v>0.0267219</v>
      </c>
      <c r="CD5" s="185">
        <f>IF(CB5&gt;0,VLOOKUP(A5,'Lista Suspensa'!$A$1:$F$92,3,),0)</f>
        <v>98.97</v>
      </c>
      <c r="CE5" s="185">
        <f>IF(OR(CB5&gt;0,CC5&gt;0),VLOOKUP(A5,'Lista Suspensa'!$A$1:$F$90,4,),0)</f>
        <v>0</v>
      </c>
      <c r="CF5" s="185">
        <f>IF(OR(CB5&gt;0,CC5&gt;0),VLOOKUP(A5,'Lista Suspensa'!$A$1:$F$90,5,),0)</f>
        <v>100</v>
      </c>
      <c r="CG5" s="189">
        <f>IF(OR(CB5&gt;0,CC5&gt;0),VLOOKUP(A5,'Lista Suspensa'!$A$1:$F$90,6,),0)</f>
        <v>0.64599</v>
      </c>
      <c r="CH5" s="183">
        <v>0.044</v>
      </c>
      <c r="CI5" s="183">
        <f t="shared" ref="CI5:CI34" si="15">(CH5*(CJ5/100))</f>
        <v>0.0435468</v>
      </c>
      <c r="CJ5" s="185">
        <f>IF(CH5&gt;0,VLOOKUP(A5,'Lista Suspensa'!$A$1:$F$92,3,),0)</f>
        <v>98.97</v>
      </c>
      <c r="CK5" s="185">
        <f>IF(OR(CH5&gt;0,CI5&gt;0),VLOOKUP(A5,'Lista Suspensa'!$A$1:$F$90,4,),0)</f>
        <v>0</v>
      </c>
      <c r="CL5" s="185">
        <f>IF(OR(CH5&gt;0,CI5&gt;0),VLOOKUP(A5,'Lista Suspensa'!$A$1:$F$90,5,),0)</f>
        <v>100</v>
      </c>
      <c r="CM5" s="190">
        <f>IF(OR(CH5&gt;0,CI5&gt;0),VLOOKUP(A5,'Lista Suspensa'!$A$1:$F$90,6,),0)</f>
        <v>0.64599</v>
      </c>
      <c r="CN5" s="8"/>
      <c r="CO5" s="191"/>
      <c r="CP5" s="191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</row>
    <row r="6">
      <c r="A6" s="192" t="s">
        <v>169</v>
      </c>
      <c r="B6" s="193">
        <v>0.001</v>
      </c>
      <c r="C6" s="194">
        <f t="shared" si="1"/>
        <v>0.0009844</v>
      </c>
      <c r="D6" s="195">
        <f>IF(B6&gt;0,VLOOKUP(A6,'Lista Suspensa'!$A$1:$F$92,3,),0)</f>
        <v>98.44</v>
      </c>
      <c r="E6" s="195">
        <f>IF(OR(B6&gt;0,C6&gt;0),VLOOKUP(A6,'Lista Suspensa'!$A$1:$F$90,4,),0)</f>
        <v>280.96</v>
      </c>
      <c r="F6" s="195">
        <f>IF(OR(B6&gt;0,C6&gt;0),VLOOKUP(A6,'Lista Suspensa'!$A$1:$F$90,5,),0)</f>
        <v>0</v>
      </c>
      <c r="G6" s="196">
        <f>IF(OR(B6&gt;0,C6&gt;0),VLOOKUP(A6,'Lista Suspensa'!$A$1:$F$90,6,),0)</f>
        <v>1.56978</v>
      </c>
      <c r="H6" s="193"/>
      <c r="I6" s="193">
        <f t="shared" si="2"/>
        <v>0</v>
      </c>
      <c r="J6" s="197">
        <f>IF(H6&gt;0,VLOOKUP(A6,'Lista Suspensa'!$A$1:$F$92,3,),0)</f>
        <v>0</v>
      </c>
      <c r="K6" s="197">
        <f>IF(OR(H6&gt;0,I6&gt;0),VLOOKUP(A6,'Lista Suspensa'!$A$1:$F$90,4,),0)</f>
        <v>0</v>
      </c>
      <c r="L6" s="197">
        <f>IF(OR(H6&gt;0,I6&gt;0),VLOOKUP(A6,'Lista Suspensa'!$A$1:$F$90,5,),0)</f>
        <v>0</v>
      </c>
      <c r="M6" s="198">
        <f>IF(OR(H6&gt;0,I6&gt;0),VLOOKUP(A6,'Lista Suspensa'!$A$1:$F$90,6,),0)</f>
        <v>0</v>
      </c>
      <c r="N6" s="193">
        <v>0.001</v>
      </c>
      <c r="O6" s="193">
        <f t="shared" si="3"/>
        <v>0.0009844</v>
      </c>
      <c r="P6" s="195">
        <f>IF(N6&gt;0,VLOOKUP(A6,'Lista Suspensa'!$A$1:$F$92,3,),0)</f>
        <v>98.44</v>
      </c>
      <c r="Q6" s="195">
        <f>IF(OR(N6&gt;0,O6&gt;0),VLOOKUP(A6,'Lista Suspensa'!$A$1:$F$90,4,),0)</f>
        <v>280.96</v>
      </c>
      <c r="R6" s="195">
        <f>IF(OR(N6&gt;0,O6&gt;0),VLOOKUP(A6,'Lista Suspensa'!$A$1:$F$90,5,),0)</f>
        <v>0</v>
      </c>
      <c r="S6" s="196">
        <f>IF(OR(N6&gt;0,O6&gt;0),VLOOKUP(A6,'Lista Suspensa'!$A$1:$F$90,6,),0)</f>
        <v>1.56978</v>
      </c>
      <c r="T6" s="193"/>
      <c r="U6" s="193">
        <f t="shared" si="4"/>
        <v>0</v>
      </c>
      <c r="V6" s="197">
        <f>IF(T6&gt;0,VLOOKUP(A6,'Lista Suspensa'!$A$1:$F$92,3,),0)</f>
        <v>0</v>
      </c>
      <c r="W6" s="197">
        <f>IF(OR(T6&gt;0,U6&gt;0),VLOOKUP(A6,'Lista Suspensa'!$A$1:$F$90,4,),0)</f>
        <v>0</v>
      </c>
      <c r="X6" s="197">
        <f>IF(OR(T6&gt;0,U6&gt;0),VLOOKUP(A6,'Lista Suspensa'!$A$1:$F$90,5,),0)</f>
        <v>0</v>
      </c>
      <c r="Y6" s="198">
        <f>IF(OR(T6&gt;0,U6&gt;0),VLOOKUP(A6,'Lista Suspensa'!$A$1:$F$90,6,),0)</f>
        <v>0</v>
      </c>
      <c r="Z6" s="193"/>
      <c r="AA6" s="193">
        <f t="shared" si="5"/>
        <v>0</v>
      </c>
      <c r="AB6" s="197">
        <f>IF(Z6&gt;0,VLOOKUP(A6,'Lista Suspensa'!$A$1:$F$92,3,),0)</f>
        <v>0</v>
      </c>
      <c r="AC6" s="197">
        <f>IF(OR(Z6&gt;0,AA6&gt;0),VLOOKUP(A6,'Lista Suspensa'!$A$1:$F$90,4,),0)</f>
        <v>0</v>
      </c>
      <c r="AD6" s="197">
        <f>IF(OR(Z6&gt;0,AA6&gt;0),VLOOKUP(A6,'Lista Suspensa'!$A$1:$F$90,5,),0)</f>
        <v>0</v>
      </c>
      <c r="AE6" s="198">
        <f>IF(OR(Z6&gt;0,AA6&gt;0),VLOOKUP(A6,'Lista Suspensa'!$A$1:$F$90,6,),0)</f>
        <v>0</v>
      </c>
      <c r="AF6" s="193">
        <v>0.004</v>
      </c>
      <c r="AG6" s="193">
        <f t="shared" si="6"/>
        <v>0.0039376</v>
      </c>
      <c r="AH6" s="195">
        <f>IF(AF6&gt;0,VLOOKUP(A6,'Lista Suspensa'!$A$1:$F$92,3,),0)</f>
        <v>98.44</v>
      </c>
      <c r="AI6" s="195">
        <f>IF(OR(AF6&gt;0,AG6&gt;0),VLOOKUP(A6,'Lista Suspensa'!$A$1:$F$90,4,),0)</f>
        <v>280.96</v>
      </c>
      <c r="AJ6" s="195">
        <f>IF(OR(AF6&gt;0,AG6&gt;0),VLOOKUP(A6,'Lista Suspensa'!$A$1:$F$90,5,),0)</f>
        <v>0</v>
      </c>
      <c r="AK6" s="196">
        <f>IF(OR(AF6&gt;0,AG6&gt;0),VLOOKUP(A6,'Lista Suspensa'!$A$1:$F$90,6,),0)</f>
        <v>1.56978</v>
      </c>
      <c r="AL6" s="193"/>
      <c r="AM6" s="193">
        <f t="shared" si="7"/>
        <v>0</v>
      </c>
      <c r="AN6" s="197">
        <f>IF(AL6&gt;0,VLOOKUP(A6,'Lista Suspensa'!$A$1:$F$92,3,),0)</f>
        <v>0</v>
      </c>
      <c r="AO6" s="197">
        <f>IF(OR(AL6&gt;0,AM6&gt;0),VLOOKUP(A6,'Lista Suspensa'!$A$1:$F$90,4,),0)</f>
        <v>0</v>
      </c>
      <c r="AP6" s="197">
        <f>IF(OR(AL6&gt;0,AM6&gt;0),VLOOKUP(A6,'Lista Suspensa'!$A$1:$F$90,5,),0)</f>
        <v>0</v>
      </c>
      <c r="AQ6" s="198">
        <f>IF(OR(AL6&gt;0,AM6&gt;0),VLOOKUP(A6,'Lista Suspensa'!$A$1:$F$90,6,),0)</f>
        <v>0</v>
      </c>
      <c r="AR6" s="193"/>
      <c r="AS6" s="193">
        <f t="shared" si="8"/>
        <v>0</v>
      </c>
      <c r="AT6" s="197">
        <f>IF(AR6&gt;0,VLOOKUP(A6,'Lista Suspensa'!$A$1:$F$92,3,),0)</f>
        <v>0</v>
      </c>
      <c r="AU6" s="197">
        <f>IF(OR(AR6&gt;0,AS6&gt;0),VLOOKUP(A6,'Lista Suspensa'!$A$1:$F$90,4,),0)</f>
        <v>0</v>
      </c>
      <c r="AV6" s="197">
        <f>IF(OR(AR6&gt;0,AS6&gt;0),VLOOKUP(A6,'Lista Suspensa'!$A$1:$F$90,5,),0)</f>
        <v>0</v>
      </c>
      <c r="AW6" s="197">
        <f>IF(OR(AR6&gt;0,AS6&gt;0),VLOOKUP(A6,'Lista Suspensa'!$A$1:$F$90,6,),0)</f>
        <v>0</v>
      </c>
      <c r="AX6" s="193">
        <v>0.004</v>
      </c>
      <c r="AY6" s="193">
        <f t="shared" si="9"/>
        <v>0.0039376</v>
      </c>
      <c r="AZ6" s="195">
        <f>IF(AX6&gt;0,VLOOKUP(A6,'Lista Suspensa'!$A$1:$F$92,3,),0)</f>
        <v>98.44</v>
      </c>
      <c r="BA6" s="195">
        <f>IF(OR(AX6&gt;0,AY6&gt;0),VLOOKUP(A6,'Lista Suspensa'!$A$1:$F$90,4,),0)</f>
        <v>280.96</v>
      </c>
      <c r="BB6" s="195">
        <f>IF(OR(AX6&gt;0,AY6&gt;0),VLOOKUP(A6,'Lista Suspensa'!$A$1:$F$90,5,),0)</f>
        <v>0</v>
      </c>
      <c r="BC6" s="199">
        <f>IF(OR(AX6&gt;0,AY6&gt;0),VLOOKUP(A6,'Lista Suspensa'!$A$1:$F$90,6,),0)</f>
        <v>1.56978</v>
      </c>
      <c r="BD6" s="193"/>
      <c r="BE6" s="193">
        <f t="shared" si="10"/>
        <v>0</v>
      </c>
      <c r="BF6" s="197">
        <f>IF(BD6&gt;0,VLOOKUP(A6,'Lista Suspensa'!$A$1:$F$92,3,),0)</f>
        <v>0</v>
      </c>
      <c r="BG6" s="197">
        <f>IF(OR(BD6&gt;0,BE6&gt;0),VLOOKUP(A6,'Lista Suspensa'!$A$1:$F$90,4,),0)</f>
        <v>0</v>
      </c>
      <c r="BH6" s="197">
        <f>IF(OR(BD6&gt;0,BE6&gt;0),VLOOKUP(A6,'Lista Suspensa'!$A$1:$F$90,5,),0)</f>
        <v>0</v>
      </c>
      <c r="BI6" s="197">
        <f>IF(OR(BD6&gt;0,BE6&gt;0),VLOOKUP(A6,'Lista Suspensa'!$A$1:$F$90,6,),0)</f>
        <v>0</v>
      </c>
      <c r="BJ6" s="193"/>
      <c r="BK6" s="193">
        <f t="shared" si="11"/>
        <v>0</v>
      </c>
      <c r="BL6" s="197">
        <f>IF(BJ6&gt;0,VLOOKUP(A6,'Lista Suspensa'!$A$1:$F$92,3,),0)</f>
        <v>0</v>
      </c>
      <c r="BM6" s="197">
        <f>IF(OR(BJ6&gt;0,BK6&gt;0),VLOOKUP(A6,'Lista Suspensa'!$A$1:$F$90,4,),0)</f>
        <v>0</v>
      </c>
      <c r="BN6" s="197">
        <f>IF(OR(BJ6&gt;0,BK6&gt;0),VLOOKUP(A6,'Lista Suspensa'!$A$1:$F$90,5,),0)</f>
        <v>0</v>
      </c>
      <c r="BO6" s="197">
        <f>IF(OR(BJ6&gt;0,BK6&gt;0),VLOOKUP(A6,'Lista Suspensa'!$A$1:$F$90,6,),0)</f>
        <v>0</v>
      </c>
      <c r="BP6" s="193"/>
      <c r="BQ6" s="193">
        <f t="shared" si="12"/>
        <v>0</v>
      </c>
      <c r="BR6" s="197">
        <f>IF(BP6&gt;0,VLOOKUP(A6,'Lista Suspensa'!$A$1:$F$92,3,),0)</f>
        <v>0</v>
      </c>
      <c r="BS6" s="197">
        <f>IF(OR(BP6&gt;0,BQ6&gt;0),VLOOKUP(A6,'Lista Suspensa'!$A$1:$F$90,4,),0)</f>
        <v>0</v>
      </c>
      <c r="BT6" s="197">
        <f>IF(OR(BP6&gt;0,BQ6&gt;0),VLOOKUP(A6,'Lista Suspensa'!$A$1:$F$90,5,),0)</f>
        <v>0</v>
      </c>
      <c r="BU6" s="197">
        <f>IF(OR(BP6&gt;0,BQ6&gt;0),VLOOKUP(A6,'Lista Suspensa'!$A$1:$F$90,6,),0)</f>
        <v>0</v>
      </c>
      <c r="BV6" s="193">
        <v>0.007</v>
      </c>
      <c r="BW6" s="193">
        <f t="shared" si="13"/>
        <v>0.0068908</v>
      </c>
      <c r="BX6" s="195">
        <f>IF(BV6&gt;0,VLOOKUP(A6,'Lista Suspensa'!$A$1:$F$92,3,),0)</f>
        <v>98.44</v>
      </c>
      <c r="BY6" s="195">
        <f>IF(OR(BV6&gt;0,BW6&gt;0),VLOOKUP(A6,'Lista Suspensa'!$A$1:$F$90,4,),0)</f>
        <v>280.96</v>
      </c>
      <c r="BZ6" s="195">
        <f>IF(OR(BV6&gt;0,BW6&gt;0),VLOOKUP(A6,'Lista Suspensa'!$A$1:$F$90,5,),0)</f>
        <v>0</v>
      </c>
      <c r="CA6" s="199">
        <f>IF(OR(BV6&gt;0,BW6&gt;0),VLOOKUP(A6,'Lista Suspensa'!$A$1:$F$90,6,),0)</f>
        <v>1.56978</v>
      </c>
      <c r="CB6" s="193">
        <v>0.007</v>
      </c>
      <c r="CC6" s="193">
        <f t="shared" si="14"/>
        <v>0.0068908</v>
      </c>
      <c r="CD6" s="195">
        <f>IF(CB6&gt;0,VLOOKUP(A6,'Lista Suspensa'!$A$1:$F$92,3,),0)</f>
        <v>98.44</v>
      </c>
      <c r="CE6" s="195">
        <f>IF(OR(CB6&gt;0,CC6&gt;0),VLOOKUP(A6,'Lista Suspensa'!$A$1:$F$90,4,),0)</f>
        <v>280.96</v>
      </c>
      <c r="CF6" s="195">
        <f>IF(OR(CB6&gt;0,CC6&gt;0),VLOOKUP(A6,'Lista Suspensa'!$A$1:$F$90,5,),0)</f>
        <v>0</v>
      </c>
      <c r="CG6" s="199">
        <f>IF(OR(CB6&gt;0,CC6&gt;0),VLOOKUP(A6,'Lista Suspensa'!$A$1:$F$90,6,),0)</f>
        <v>1.56978</v>
      </c>
      <c r="CH6" s="193">
        <v>0.011</v>
      </c>
      <c r="CI6" s="193">
        <f t="shared" si="15"/>
        <v>0.0108284</v>
      </c>
      <c r="CJ6" s="195">
        <f>IF(CH6&gt;0,VLOOKUP(A6,'Lista Suspensa'!$A$1:$F$92,3,),0)</f>
        <v>98.44</v>
      </c>
      <c r="CK6" s="195">
        <f>IF(OR(CH6&gt;0,CI6&gt;0),VLOOKUP(A6,'Lista Suspensa'!$A$1:$F$90,4,),0)</f>
        <v>280.96</v>
      </c>
      <c r="CL6" s="195">
        <f>IF(OR(CH6&gt;0,CI6&gt;0),VLOOKUP(A6,'Lista Suspensa'!$A$1:$F$90,5,),0)</f>
        <v>0</v>
      </c>
      <c r="CM6" s="200">
        <f>IF(OR(CH6&gt;0,CI6&gt;0),VLOOKUP(A6,'Lista Suspensa'!$A$1:$F$90,6,),0)</f>
        <v>1.56978</v>
      </c>
      <c r="CN6" s="8"/>
      <c r="CO6" s="191"/>
      <c r="CP6" s="191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</row>
    <row r="7">
      <c r="A7" s="182" t="s">
        <v>170</v>
      </c>
      <c r="B7" s="183">
        <v>5.06</v>
      </c>
      <c r="C7" s="184">
        <f t="shared" si="1"/>
        <v>1.255386</v>
      </c>
      <c r="D7" s="185">
        <f>IF(B7&gt;0,VLOOKUP(A7,'Lista Suspensa'!$A$1:$F$92,3,),0)</f>
        <v>24.81</v>
      </c>
      <c r="E7" s="185">
        <f>IF(OR(B7&gt;0,C7&gt;0),VLOOKUP(A7,'Lista Suspensa'!$A$1:$F$90,4,),0)</f>
        <v>11.4</v>
      </c>
      <c r="F7" s="185">
        <f>IF(OR(B7&gt;0,C7&gt;0),VLOOKUP(A7,'Lista Suspensa'!$A$1:$F$90,5,),0)</f>
        <v>59.3</v>
      </c>
      <c r="G7" s="186">
        <f>IF(OR(B7&gt;0,C7&gt;0),VLOOKUP(A7,'Lista Suspensa'!$A$1:$F$90,6,),0)</f>
        <v>0.147</v>
      </c>
      <c r="H7" s="183"/>
      <c r="I7" s="183">
        <f t="shared" si="2"/>
        <v>0</v>
      </c>
      <c r="J7" s="187">
        <f>IF(H7&gt;0,VLOOKUP(A7,'Lista Suspensa'!$A$1:$F$92,3,),0)</f>
        <v>0</v>
      </c>
      <c r="K7" s="187">
        <f>IF(OR(H7&gt;0,I7&gt;0),VLOOKUP(A7,'Lista Suspensa'!$A$1:$F$90,4,),0)</f>
        <v>0</v>
      </c>
      <c r="L7" s="187">
        <f>IF(OR(H7&gt;0,I7&gt;0),VLOOKUP(A7,'Lista Suspensa'!$A$1:$F$90,5,),0)</f>
        <v>0</v>
      </c>
      <c r="M7" s="188">
        <f>IF(OR(H7&gt;0,I7&gt;0),VLOOKUP(A7,'Lista Suspensa'!$A$1:$F$90,6,),0)</f>
        <v>0</v>
      </c>
      <c r="N7" s="183">
        <v>5.06</v>
      </c>
      <c r="O7" s="183">
        <f t="shared" si="3"/>
        <v>1.255386</v>
      </c>
      <c r="P7" s="185">
        <f>IF(N7&gt;0,VLOOKUP(A7,'Lista Suspensa'!$A$1:$F$92,3,),0)</f>
        <v>24.81</v>
      </c>
      <c r="Q7" s="185">
        <f>IF(OR(N7&gt;0,O7&gt;0),VLOOKUP(A7,'Lista Suspensa'!$A$1:$F$90,4,),0)</f>
        <v>11.4</v>
      </c>
      <c r="R7" s="185">
        <f>IF(OR(N7&gt;0,O7&gt;0),VLOOKUP(A7,'Lista Suspensa'!$A$1:$F$90,5,),0)</f>
        <v>59.3</v>
      </c>
      <c r="S7" s="186">
        <f>IF(OR(N7&gt;0,O7&gt;0),VLOOKUP(A7,'Lista Suspensa'!$A$1:$F$90,6,),0)</f>
        <v>0.147</v>
      </c>
      <c r="T7" s="183"/>
      <c r="U7" s="183">
        <f t="shared" si="4"/>
        <v>0</v>
      </c>
      <c r="V7" s="187">
        <f>IF(T7&gt;0,VLOOKUP(A7,'Lista Suspensa'!$A$1:$F$92,3,),0)</f>
        <v>0</v>
      </c>
      <c r="W7" s="187">
        <f>IF(OR(T7&gt;0,U7&gt;0),VLOOKUP(A7,'Lista Suspensa'!$A$1:$F$90,4,),0)</f>
        <v>0</v>
      </c>
      <c r="X7" s="187">
        <f>IF(OR(T7&gt;0,U7&gt;0),VLOOKUP(A7,'Lista Suspensa'!$A$1:$F$90,5,),0)</f>
        <v>0</v>
      </c>
      <c r="Y7" s="188">
        <f>IF(OR(T7&gt;0,U7&gt;0),VLOOKUP(A7,'Lista Suspensa'!$A$1:$F$90,6,),0)</f>
        <v>0</v>
      </c>
      <c r="Z7" s="183"/>
      <c r="AA7" s="183">
        <f t="shared" si="5"/>
        <v>0</v>
      </c>
      <c r="AB7" s="187">
        <f>IF(Z7&gt;0,VLOOKUP(A7,'Lista Suspensa'!$A$1:$F$92,3,),0)</f>
        <v>0</v>
      </c>
      <c r="AC7" s="187">
        <f>IF(OR(Z7&gt;0,AA7&gt;0),VLOOKUP(A7,'Lista Suspensa'!$A$1:$F$90,4,),0)</f>
        <v>0</v>
      </c>
      <c r="AD7" s="187">
        <f>IF(OR(Z7&gt;0,AA7&gt;0),VLOOKUP(A7,'Lista Suspensa'!$A$1:$F$90,5,),0)</f>
        <v>0</v>
      </c>
      <c r="AE7" s="188">
        <f>IF(OR(Z7&gt;0,AA7&gt;0),VLOOKUP(A7,'Lista Suspensa'!$A$1:$F$90,6,),0)</f>
        <v>0</v>
      </c>
      <c r="AF7" s="183">
        <v>9.37</v>
      </c>
      <c r="AG7" s="183">
        <f t="shared" si="6"/>
        <v>2.324697</v>
      </c>
      <c r="AH7" s="185">
        <f>IF(AF7&gt;0,VLOOKUP(A7,'Lista Suspensa'!$A$1:$F$92,3,),0)</f>
        <v>24.81</v>
      </c>
      <c r="AI7" s="185">
        <f>IF(OR(AF7&gt;0,AG7&gt;0),VLOOKUP(A7,'Lista Suspensa'!$A$1:$F$90,4,),0)</f>
        <v>11.4</v>
      </c>
      <c r="AJ7" s="185">
        <f>IF(OR(AF7&gt;0,AG7&gt;0),VLOOKUP(A7,'Lista Suspensa'!$A$1:$F$90,5,),0)</f>
        <v>59.3</v>
      </c>
      <c r="AK7" s="186">
        <f>IF(OR(AF7&gt;0,AG7&gt;0),VLOOKUP(A7,'Lista Suspensa'!$A$1:$F$90,6,),0)</f>
        <v>0.147</v>
      </c>
      <c r="AL7" s="183"/>
      <c r="AM7" s="183">
        <f t="shared" si="7"/>
        <v>0</v>
      </c>
      <c r="AN7" s="187">
        <f>IF(AL7&gt;0,VLOOKUP(A7,'Lista Suspensa'!$A$1:$F$92,3,),0)</f>
        <v>0</v>
      </c>
      <c r="AO7" s="187">
        <f>IF(OR(AL7&gt;0,AM7&gt;0),VLOOKUP(A7,'Lista Suspensa'!$A$1:$F$90,4,),0)</f>
        <v>0</v>
      </c>
      <c r="AP7" s="187">
        <f>IF(OR(AL7&gt;0,AM7&gt;0),VLOOKUP(A7,'Lista Suspensa'!$A$1:$F$90,5,),0)</f>
        <v>0</v>
      </c>
      <c r="AQ7" s="188">
        <f>IF(OR(AL7&gt;0,AM7&gt;0),VLOOKUP(A7,'Lista Suspensa'!$A$1:$F$90,6,),0)</f>
        <v>0</v>
      </c>
      <c r="AR7" s="183"/>
      <c r="AS7" s="183">
        <f t="shared" si="8"/>
        <v>0</v>
      </c>
      <c r="AT7" s="187">
        <f>IF(AR7&gt;0,VLOOKUP(A7,'Lista Suspensa'!$A$1:$F$92,3,),0)</f>
        <v>0</v>
      </c>
      <c r="AU7" s="187">
        <f>IF(OR(AR7&gt;0,AS7&gt;0),VLOOKUP(A7,'Lista Suspensa'!$A$1:$F$90,4,),0)</f>
        <v>0</v>
      </c>
      <c r="AV7" s="187">
        <f>IF(OR(AR7&gt;0,AS7&gt;0),VLOOKUP(A7,'Lista Suspensa'!$A$1:$F$90,5,),0)</f>
        <v>0</v>
      </c>
      <c r="AW7" s="187">
        <f>IF(OR(AR7&gt;0,AS7&gt;0),VLOOKUP(A7,'Lista Suspensa'!$A$1:$F$90,6,),0)</f>
        <v>0</v>
      </c>
      <c r="AX7" s="183">
        <v>12.19</v>
      </c>
      <c r="AY7" s="183">
        <f t="shared" si="9"/>
        <v>3.024339</v>
      </c>
      <c r="AZ7" s="185">
        <f>IF(AX7&gt;0,VLOOKUP(A7,'Lista Suspensa'!$A$1:$F$92,3,),0)</f>
        <v>24.81</v>
      </c>
      <c r="BA7" s="185">
        <f>IF(OR(AX7&gt;0,AY7&gt;0),VLOOKUP(A7,'Lista Suspensa'!$A$1:$F$90,4,),0)</f>
        <v>11.4</v>
      </c>
      <c r="BB7" s="185">
        <f>IF(OR(AX7&gt;0,AY7&gt;0),VLOOKUP(A7,'Lista Suspensa'!$A$1:$F$90,5,),0)</f>
        <v>59.3</v>
      </c>
      <c r="BC7" s="189">
        <f>IF(OR(AX7&gt;0,AY7&gt;0),VLOOKUP(A7,'Lista Suspensa'!$A$1:$F$90,6,),0)</f>
        <v>0.147</v>
      </c>
      <c r="BD7" s="183"/>
      <c r="BE7" s="183">
        <f t="shared" si="10"/>
        <v>0</v>
      </c>
      <c r="BF7" s="187">
        <f>IF(BD7&gt;0,VLOOKUP(A7,'Lista Suspensa'!$A$1:$F$92,3,),0)</f>
        <v>0</v>
      </c>
      <c r="BG7" s="187">
        <f>IF(OR(BD7&gt;0,BE7&gt;0),VLOOKUP(A7,'Lista Suspensa'!$A$1:$F$90,4,),0)</f>
        <v>0</v>
      </c>
      <c r="BH7" s="187">
        <f>IF(OR(BD7&gt;0,BE7&gt;0),VLOOKUP(A7,'Lista Suspensa'!$A$1:$F$90,5,),0)</f>
        <v>0</v>
      </c>
      <c r="BI7" s="187">
        <f>IF(OR(BD7&gt;0,BE7&gt;0),VLOOKUP(A7,'Lista Suspensa'!$A$1:$F$90,6,),0)</f>
        <v>0</v>
      </c>
      <c r="BJ7" s="183"/>
      <c r="BK7" s="183">
        <f t="shared" si="11"/>
        <v>0</v>
      </c>
      <c r="BL7" s="187">
        <f>IF(BJ7&gt;0,VLOOKUP(A7,'Lista Suspensa'!$A$1:$F$92,3,),0)</f>
        <v>0</v>
      </c>
      <c r="BM7" s="187">
        <f>IF(OR(BJ7&gt;0,BK7&gt;0),VLOOKUP(A7,'Lista Suspensa'!$A$1:$F$90,4,),0)</f>
        <v>0</v>
      </c>
      <c r="BN7" s="187">
        <f>IF(OR(BJ7&gt;0,BK7&gt;0),VLOOKUP(A7,'Lista Suspensa'!$A$1:$F$90,5,),0)</f>
        <v>0</v>
      </c>
      <c r="BO7" s="187">
        <f>IF(OR(BJ7&gt;0,BK7&gt;0),VLOOKUP(A7,'Lista Suspensa'!$A$1:$F$90,6,),0)</f>
        <v>0</v>
      </c>
      <c r="BP7" s="183"/>
      <c r="BQ7" s="183">
        <f t="shared" si="12"/>
        <v>0</v>
      </c>
      <c r="BR7" s="187">
        <f>IF(BP7&gt;0,VLOOKUP(A7,'Lista Suspensa'!$A$1:$F$92,3,),0)</f>
        <v>0</v>
      </c>
      <c r="BS7" s="187">
        <f>IF(OR(BP7&gt;0,BQ7&gt;0),VLOOKUP(A7,'Lista Suspensa'!$A$1:$F$90,4,),0)</f>
        <v>0</v>
      </c>
      <c r="BT7" s="187">
        <f>IF(OR(BP7&gt;0,BQ7&gt;0),VLOOKUP(A7,'Lista Suspensa'!$A$1:$F$90,5,),0)</f>
        <v>0</v>
      </c>
      <c r="BU7" s="187">
        <f>IF(OR(BP7&gt;0,BQ7&gt;0),VLOOKUP(A7,'Lista Suspensa'!$A$1:$F$90,6,),0)</f>
        <v>0</v>
      </c>
      <c r="BV7" s="183">
        <v>7.2</v>
      </c>
      <c r="BW7" s="183">
        <f t="shared" si="13"/>
        <v>1.78632</v>
      </c>
      <c r="BX7" s="185">
        <f>IF(BV7&gt;0,VLOOKUP(A7,'Lista Suspensa'!$A$1:$F$92,3,),0)</f>
        <v>24.81</v>
      </c>
      <c r="BY7" s="185">
        <f>IF(OR(BV7&gt;0,BW7&gt;0),VLOOKUP(A7,'Lista Suspensa'!$A$1:$F$90,4,),0)</f>
        <v>11.4</v>
      </c>
      <c r="BZ7" s="185">
        <f>IF(OR(BV7&gt;0,BW7&gt;0),VLOOKUP(A7,'Lista Suspensa'!$A$1:$F$90,5,),0)</f>
        <v>59.3</v>
      </c>
      <c r="CA7" s="189">
        <f>IF(OR(BV7&gt;0,BW7&gt;0),VLOOKUP(A7,'Lista Suspensa'!$A$1:$F$90,6,),0)</f>
        <v>0.147</v>
      </c>
      <c r="CB7" s="183">
        <v>21.5</v>
      </c>
      <c r="CC7" s="183">
        <f t="shared" si="14"/>
        <v>5.33415</v>
      </c>
      <c r="CD7" s="185">
        <f>IF(CB7&gt;0,VLOOKUP(A7,'Lista Suspensa'!$A$1:$F$92,3,),0)</f>
        <v>24.81</v>
      </c>
      <c r="CE7" s="185">
        <f>IF(OR(CB7&gt;0,CC7&gt;0),VLOOKUP(A7,'Lista Suspensa'!$A$1:$F$90,4,),0)</f>
        <v>11.4</v>
      </c>
      <c r="CF7" s="185">
        <f>IF(OR(CB7&gt;0,CC7&gt;0),VLOOKUP(A7,'Lista Suspensa'!$A$1:$F$90,5,),0)</f>
        <v>59.3</v>
      </c>
      <c r="CG7" s="189">
        <f>IF(OR(CB7&gt;0,CC7&gt;0),VLOOKUP(A7,'Lista Suspensa'!$A$1:$F$90,6,),0)</f>
        <v>0.147</v>
      </c>
      <c r="CH7" s="183">
        <v>24.39</v>
      </c>
      <c r="CI7" s="183">
        <f t="shared" si="15"/>
        <v>6.051159</v>
      </c>
      <c r="CJ7" s="185">
        <f>IF(CH7&gt;0,VLOOKUP(A7,'Lista Suspensa'!$A$1:$F$92,3,),0)</f>
        <v>24.81</v>
      </c>
      <c r="CK7" s="185">
        <f>IF(OR(CH7&gt;0,CI7&gt;0),VLOOKUP(A7,'Lista Suspensa'!$A$1:$F$90,4,),0)</f>
        <v>11.4</v>
      </c>
      <c r="CL7" s="185">
        <f>IF(OR(CH7&gt;0,CI7&gt;0),VLOOKUP(A7,'Lista Suspensa'!$A$1:$F$90,5,),0)</f>
        <v>59.3</v>
      </c>
      <c r="CM7" s="190">
        <f>IF(OR(CH7&gt;0,CI7&gt;0),VLOOKUP(A7,'Lista Suspensa'!$A$1:$F$90,6,),0)</f>
        <v>0.147</v>
      </c>
      <c r="CN7" s="8"/>
      <c r="CO7" s="191"/>
      <c r="CP7" s="191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</row>
    <row r="8">
      <c r="A8" s="192" t="s">
        <v>171</v>
      </c>
      <c r="B8" s="193">
        <v>4.64</v>
      </c>
      <c r="C8" s="194">
        <f t="shared" si="1"/>
        <v>1.253264</v>
      </c>
      <c r="D8" s="195">
        <f>IF(B8&gt;0,VLOOKUP(A8,'Lista Suspensa'!$A$1:$F$92,3,),0)</f>
        <v>27.01</v>
      </c>
      <c r="E8" s="195">
        <f>IF(OR(B8&gt;0,C8&gt;0),VLOOKUP(A8,'Lista Suspensa'!$A$1:$F$90,4,),0)</f>
        <v>7.1</v>
      </c>
      <c r="F8" s="195">
        <f>IF(OR(B8&gt;0,C8&gt;0),VLOOKUP(A8,'Lista Suspensa'!$A$1:$F$90,5,),0)</f>
        <v>51.5</v>
      </c>
      <c r="G8" s="196">
        <f>IF(OR(B8&gt;0,C8&gt;0),VLOOKUP(A8,'Lista Suspensa'!$A$1:$F$90,6,),0)</f>
        <v>0.147</v>
      </c>
      <c r="H8" s="193"/>
      <c r="I8" s="193">
        <f t="shared" si="2"/>
        <v>0</v>
      </c>
      <c r="J8" s="197">
        <f>IF(H8&gt;0,VLOOKUP(A8,'Lista Suspensa'!$A$1:$F$92,3,),0)</f>
        <v>0</v>
      </c>
      <c r="K8" s="197">
        <f>IF(OR(H8&gt;0,I8&gt;0),VLOOKUP(A8,'Lista Suspensa'!$A$1:$F$90,4,),0)</f>
        <v>0</v>
      </c>
      <c r="L8" s="197">
        <f>IF(OR(H8&gt;0,I8&gt;0),VLOOKUP(A8,'Lista Suspensa'!$A$1:$F$90,5,),0)</f>
        <v>0</v>
      </c>
      <c r="M8" s="198">
        <f>IF(OR(H8&gt;0,I8&gt;0),VLOOKUP(A8,'Lista Suspensa'!$A$1:$F$90,6,),0)</f>
        <v>0</v>
      </c>
      <c r="N8" s="193">
        <v>4.64</v>
      </c>
      <c r="O8" s="193">
        <f t="shared" si="3"/>
        <v>1.253264</v>
      </c>
      <c r="P8" s="195">
        <f>IF(N8&gt;0,VLOOKUP(A8,'Lista Suspensa'!$A$1:$F$92,3,),0)</f>
        <v>27.01</v>
      </c>
      <c r="Q8" s="195">
        <f>IF(OR(N8&gt;0,O8&gt;0),VLOOKUP(A8,'Lista Suspensa'!$A$1:$F$90,4,),0)</f>
        <v>7.1</v>
      </c>
      <c r="R8" s="195">
        <f>IF(OR(N8&gt;0,O8&gt;0),VLOOKUP(A8,'Lista Suspensa'!$A$1:$F$90,5,),0)</f>
        <v>51.5</v>
      </c>
      <c r="S8" s="196">
        <f>IF(OR(N8&gt;0,O8&gt;0),VLOOKUP(A8,'Lista Suspensa'!$A$1:$F$90,6,),0)</f>
        <v>0.147</v>
      </c>
      <c r="T8" s="193"/>
      <c r="U8" s="193">
        <f t="shared" si="4"/>
        <v>0</v>
      </c>
      <c r="V8" s="197">
        <f>IF(T8&gt;0,VLOOKUP(A8,'Lista Suspensa'!$A$1:$F$92,3,),0)</f>
        <v>0</v>
      </c>
      <c r="W8" s="197">
        <f>IF(OR(T8&gt;0,U8&gt;0),VLOOKUP(A8,'Lista Suspensa'!$A$1:$F$90,4,),0)</f>
        <v>0</v>
      </c>
      <c r="X8" s="197">
        <f>IF(OR(T8&gt;0,U8&gt;0),VLOOKUP(A8,'Lista Suspensa'!$A$1:$F$90,5,),0)</f>
        <v>0</v>
      </c>
      <c r="Y8" s="198">
        <f>IF(OR(T8&gt;0,U8&gt;0),VLOOKUP(A8,'Lista Suspensa'!$A$1:$F$90,6,),0)</f>
        <v>0</v>
      </c>
      <c r="Z8" s="193"/>
      <c r="AA8" s="193">
        <f t="shared" si="5"/>
        <v>0</v>
      </c>
      <c r="AB8" s="197">
        <f>IF(Z8&gt;0,VLOOKUP(A8,'Lista Suspensa'!$A$1:$F$92,3,),0)</f>
        <v>0</v>
      </c>
      <c r="AC8" s="197">
        <f>IF(OR(Z8&gt;0,AA8&gt;0),VLOOKUP(A8,'Lista Suspensa'!$A$1:$F$90,4,),0)</f>
        <v>0</v>
      </c>
      <c r="AD8" s="197">
        <f>IF(OR(Z8&gt;0,AA8&gt;0),VLOOKUP(A8,'Lista Suspensa'!$A$1:$F$90,5,),0)</f>
        <v>0</v>
      </c>
      <c r="AE8" s="198">
        <f>IF(OR(Z8&gt;0,AA8&gt;0),VLOOKUP(A8,'Lista Suspensa'!$A$1:$F$90,6,),0)</f>
        <v>0</v>
      </c>
      <c r="AF8" s="193">
        <v>8.43</v>
      </c>
      <c r="AG8" s="193">
        <f t="shared" si="6"/>
        <v>2.276943</v>
      </c>
      <c r="AH8" s="195">
        <f>IF(AF8&gt;0,VLOOKUP(A8,'Lista Suspensa'!$A$1:$F$92,3,),0)</f>
        <v>27.01</v>
      </c>
      <c r="AI8" s="195">
        <f>IF(OR(AF8&gt;0,AG8&gt;0),VLOOKUP(A8,'Lista Suspensa'!$A$1:$F$90,4,),0)</f>
        <v>7.1</v>
      </c>
      <c r="AJ8" s="195">
        <f>IF(OR(AF8&gt;0,AG8&gt;0),VLOOKUP(A8,'Lista Suspensa'!$A$1:$F$90,5,),0)</f>
        <v>51.5</v>
      </c>
      <c r="AK8" s="196">
        <f>IF(OR(AF8&gt;0,AG8&gt;0),VLOOKUP(A8,'Lista Suspensa'!$A$1:$F$90,6,),0)</f>
        <v>0.147</v>
      </c>
      <c r="AL8" s="193"/>
      <c r="AM8" s="193">
        <f t="shared" si="7"/>
        <v>0</v>
      </c>
      <c r="AN8" s="197">
        <f>IF(AL8&gt;0,VLOOKUP(A8,'Lista Suspensa'!$A$1:$F$92,3,),0)</f>
        <v>0</v>
      </c>
      <c r="AO8" s="197">
        <f>IF(OR(AL8&gt;0,AM8&gt;0),VLOOKUP(A8,'Lista Suspensa'!$A$1:$F$90,4,),0)</f>
        <v>0</v>
      </c>
      <c r="AP8" s="197">
        <f>IF(OR(AL8&gt;0,AM8&gt;0),VLOOKUP(A8,'Lista Suspensa'!$A$1:$F$90,5,),0)</f>
        <v>0</v>
      </c>
      <c r="AQ8" s="198">
        <f>IF(OR(AL8&gt;0,AM8&gt;0),VLOOKUP(A8,'Lista Suspensa'!$A$1:$F$90,6,),0)</f>
        <v>0</v>
      </c>
      <c r="AR8" s="193"/>
      <c r="AS8" s="193">
        <f t="shared" si="8"/>
        <v>0</v>
      </c>
      <c r="AT8" s="197">
        <f>IF(AR8&gt;0,VLOOKUP(A8,'Lista Suspensa'!$A$1:$F$92,3,),0)</f>
        <v>0</v>
      </c>
      <c r="AU8" s="197">
        <f>IF(OR(AR8&gt;0,AS8&gt;0),VLOOKUP(A8,'Lista Suspensa'!$A$1:$F$90,4,),0)</f>
        <v>0</v>
      </c>
      <c r="AV8" s="197">
        <f>IF(OR(AR8&gt;0,AS8&gt;0),VLOOKUP(A8,'Lista Suspensa'!$A$1:$F$90,5,),0)</f>
        <v>0</v>
      </c>
      <c r="AW8" s="197">
        <f>IF(OR(AR8&gt;0,AS8&gt;0),VLOOKUP(A8,'Lista Suspensa'!$A$1:$F$90,6,),0)</f>
        <v>0</v>
      </c>
      <c r="AX8" s="193">
        <v>8.43</v>
      </c>
      <c r="AY8" s="193">
        <f t="shared" si="9"/>
        <v>2.276943</v>
      </c>
      <c r="AZ8" s="195">
        <f>IF(AX8&gt;0,VLOOKUP(A8,'Lista Suspensa'!$A$1:$F$92,3,),0)</f>
        <v>27.01</v>
      </c>
      <c r="BA8" s="195">
        <f>IF(OR(AX8&gt;0,AY8&gt;0),VLOOKUP(A8,'Lista Suspensa'!$A$1:$F$90,4,),0)</f>
        <v>7.1</v>
      </c>
      <c r="BB8" s="195">
        <f>IF(OR(AX8&gt;0,AY8&gt;0),VLOOKUP(A8,'Lista Suspensa'!$A$1:$F$90,5,),0)</f>
        <v>51.5</v>
      </c>
      <c r="BC8" s="199">
        <f>IF(OR(AX8&gt;0,AY8&gt;0),VLOOKUP(A8,'Lista Suspensa'!$A$1:$F$90,6,),0)</f>
        <v>0.147</v>
      </c>
      <c r="BD8" s="193"/>
      <c r="BE8" s="193">
        <f t="shared" si="10"/>
        <v>0</v>
      </c>
      <c r="BF8" s="197">
        <f>IF(BD8&gt;0,VLOOKUP(A8,'Lista Suspensa'!$A$1:$F$92,3,),0)</f>
        <v>0</v>
      </c>
      <c r="BG8" s="197">
        <f>IF(OR(BD8&gt;0,BE8&gt;0),VLOOKUP(A8,'Lista Suspensa'!$A$1:$F$90,4,),0)</f>
        <v>0</v>
      </c>
      <c r="BH8" s="197">
        <f>IF(OR(BD8&gt;0,BE8&gt;0),VLOOKUP(A8,'Lista Suspensa'!$A$1:$F$90,5,),0)</f>
        <v>0</v>
      </c>
      <c r="BI8" s="197">
        <f>IF(OR(BD8&gt;0,BE8&gt;0),VLOOKUP(A8,'Lista Suspensa'!$A$1:$F$90,6,),0)</f>
        <v>0</v>
      </c>
      <c r="BJ8" s="193"/>
      <c r="BK8" s="193">
        <f t="shared" si="11"/>
        <v>0</v>
      </c>
      <c r="BL8" s="197">
        <f>IF(BJ8&gt;0,VLOOKUP(A8,'Lista Suspensa'!$A$1:$F$92,3,),0)</f>
        <v>0</v>
      </c>
      <c r="BM8" s="197">
        <f>IF(OR(BJ8&gt;0,BK8&gt;0),VLOOKUP(A8,'Lista Suspensa'!$A$1:$F$90,4,),0)</f>
        <v>0</v>
      </c>
      <c r="BN8" s="197">
        <f>IF(OR(BJ8&gt;0,BK8&gt;0),VLOOKUP(A8,'Lista Suspensa'!$A$1:$F$90,5,),0)</f>
        <v>0</v>
      </c>
      <c r="BO8" s="197">
        <f>IF(OR(BJ8&gt;0,BK8&gt;0),VLOOKUP(A8,'Lista Suspensa'!$A$1:$F$90,6,),0)</f>
        <v>0</v>
      </c>
      <c r="BP8" s="193"/>
      <c r="BQ8" s="193">
        <f t="shared" si="12"/>
        <v>0</v>
      </c>
      <c r="BR8" s="197">
        <f>IF(BP8&gt;0,VLOOKUP(A8,'Lista Suspensa'!$A$1:$F$92,3,),0)</f>
        <v>0</v>
      </c>
      <c r="BS8" s="197">
        <f>IF(OR(BP8&gt;0,BQ8&gt;0),VLOOKUP(A8,'Lista Suspensa'!$A$1:$F$90,4,),0)</f>
        <v>0</v>
      </c>
      <c r="BT8" s="197">
        <f>IF(OR(BP8&gt;0,BQ8&gt;0),VLOOKUP(A8,'Lista Suspensa'!$A$1:$F$90,5,),0)</f>
        <v>0</v>
      </c>
      <c r="BU8" s="197">
        <f>IF(OR(BP8&gt;0,BQ8&gt;0),VLOOKUP(A8,'Lista Suspensa'!$A$1:$F$90,6,),0)</f>
        <v>0</v>
      </c>
      <c r="BV8" s="193">
        <v>6.4</v>
      </c>
      <c r="BW8" s="193">
        <f t="shared" si="13"/>
        <v>1.72864</v>
      </c>
      <c r="BX8" s="195">
        <f>IF(BV8&gt;0,VLOOKUP(A8,'Lista Suspensa'!$A$1:$F$92,3,),0)</f>
        <v>27.01</v>
      </c>
      <c r="BY8" s="195">
        <f>IF(OR(BV8&gt;0,BW8&gt;0),VLOOKUP(A8,'Lista Suspensa'!$A$1:$F$90,4,),0)</f>
        <v>7.1</v>
      </c>
      <c r="BZ8" s="195">
        <f>IF(OR(BV8&gt;0,BW8&gt;0),VLOOKUP(A8,'Lista Suspensa'!$A$1:$F$90,5,),0)</f>
        <v>51.5</v>
      </c>
      <c r="CA8" s="199">
        <f>IF(OR(BV8&gt;0,BW8&gt;0),VLOOKUP(A8,'Lista Suspensa'!$A$1:$F$90,6,),0)</f>
        <v>0.147</v>
      </c>
      <c r="CB8" s="193">
        <v>10.79</v>
      </c>
      <c r="CC8" s="193">
        <f t="shared" si="14"/>
        <v>2.914379</v>
      </c>
      <c r="CD8" s="195">
        <f>IF(CB8&gt;0,VLOOKUP(A8,'Lista Suspensa'!$A$1:$F$92,3,),0)</f>
        <v>27.01</v>
      </c>
      <c r="CE8" s="195">
        <f>IF(OR(CB8&gt;0,CC8&gt;0),VLOOKUP(A8,'Lista Suspensa'!$A$1:$F$90,4,),0)</f>
        <v>7.1</v>
      </c>
      <c r="CF8" s="195">
        <f>IF(OR(CB8&gt;0,CC8&gt;0),VLOOKUP(A8,'Lista Suspensa'!$A$1:$F$90,5,),0)</f>
        <v>51.5</v>
      </c>
      <c r="CG8" s="199">
        <f>IF(OR(CB8&gt;0,CC8&gt;0),VLOOKUP(A8,'Lista Suspensa'!$A$1:$F$90,6,),0)</f>
        <v>0.147</v>
      </c>
      <c r="CH8" s="193">
        <v>14.54</v>
      </c>
      <c r="CI8" s="193">
        <f t="shared" si="15"/>
        <v>3.927254</v>
      </c>
      <c r="CJ8" s="195">
        <f>IF(CH8&gt;0,VLOOKUP(A8,'Lista Suspensa'!$A$1:$F$92,3,),0)</f>
        <v>27.01</v>
      </c>
      <c r="CK8" s="195">
        <f>IF(OR(CH8&gt;0,CI8&gt;0),VLOOKUP(A8,'Lista Suspensa'!$A$1:$F$90,4,),0)</f>
        <v>7.1</v>
      </c>
      <c r="CL8" s="195">
        <f>IF(OR(CH8&gt;0,CI8&gt;0),VLOOKUP(A8,'Lista Suspensa'!$A$1:$F$90,5,),0)</f>
        <v>51.5</v>
      </c>
      <c r="CM8" s="200">
        <f>IF(OR(CH8&gt;0,CI8&gt;0),VLOOKUP(A8,'Lista Suspensa'!$A$1:$F$90,6,),0)</f>
        <v>0.147</v>
      </c>
      <c r="CN8" s="8"/>
      <c r="CO8" s="191"/>
      <c r="CP8" s="191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</row>
    <row r="9">
      <c r="A9" s="182" t="s">
        <v>168</v>
      </c>
      <c r="B9" s="183">
        <v>0.006</v>
      </c>
      <c r="C9" s="184">
        <f t="shared" si="1"/>
        <v>0.0059382</v>
      </c>
      <c r="D9" s="185">
        <f>IF(B9&gt;0,VLOOKUP(A9,'Lista Suspensa'!$A$1:$F$92,3,),0)</f>
        <v>98.97</v>
      </c>
      <c r="E9" s="185">
        <f>IF(OR(B9&gt;0,C9&gt;0),VLOOKUP(A9,'Lista Suspensa'!$A$1:$F$90,4,),0)</f>
        <v>0</v>
      </c>
      <c r="F9" s="185">
        <f>IF(OR(B9&gt;0,C9&gt;0),VLOOKUP(A9,'Lista Suspensa'!$A$1:$F$90,5,),0)</f>
        <v>100</v>
      </c>
      <c r="G9" s="186">
        <f>IF(OR(B9&gt;0,C9&gt;0),VLOOKUP(A9,'Lista Suspensa'!$A$1:$F$90,6,),0)</f>
        <v>0.64599</v>
      </c>
      <c r="H9" s="183"/>
      <c r="I9" s="183">
        <f t="shared" si="2"/>
        <v>0</v>
      </c>
      <c r="J9" s="187">
        <f>IF(H9&gt;0,VLOOKUP(A9,'Lista Suspensa'!$A$1:$F$92,3,),0)</f>
        <v>0</v>
      </c>
      <c r="K9" s="187">
        <f>IF(OR(H9&gt;0,I9&gt;0),VLOOKUP(A9,'Lista Suspensa'!$A$1:$F$90,4,),0)</f>
        <v>0</v>
      </c>
      <c r="L9" s="187">
        <f>IF(OR(H9&gt;0,I9&gt;0),VLOOKUP(A9,'Lista Suspensa'!$A$1:$F$90,5,),0)</f>
        <v>0</v>
      </c>
      <c r="M9" s="188">
        <f>IF(OR(H9&gt;0,I9&gt;0),VLOOKUP(A9,'Lista Suspensa'!$A$1:$F$90,6,),0)</f>
        <v>0</v>
      </c>
      <c r="N9" s="183">
        <v>0.006</v>
      </c>
      <c r="O9" s="183">
        <f t="shared" si="3"/>
        <v>0.0059382</v>
      </c>
      <c r="P9" s="185">
        <f>IF(N9&gt;0,VLOOKUP(A9,'Lista Suspensa'!$A$1:$F$92,3,),0)</f>
        <v>98.97</v>
      </c>
      <c r="Q9" s="185">
        <f>IF(OR(N9&gt;0,O9&gt;0),VLOOKUP(A9,'Lista Suspensa'!$A$1:$F$90,4,),0)</f>
        <v>0</v>
      </c>
      <c r="R9" s="185">
        <f>IF(OR(N9&gt;0,O9&gt;0),VLOOKUP(A9,'Lista Suspensa'!$A$1:$F$90,5,),0)</f>
        <v>100</v>
      </c>
      <c r="S9" s="186">
        <f>IF(OR(N9&gt;0,O9&gt;0),VLOOKUP(A9,'Lista Suspensa'!$A$1:$F$90,6,),0)</f>
        <v>0.64599</v>
      </c>
      <c r="T9" s="183"/>
      <c r="U9" s="183">
        <f t="shared" si="4"/>
        <v>0</v>
      </c>
      <c r="V9" s="187">
        <f>IF(T9&gt;0,VLOOKUP(A9,'Lista Suspensa'!$A$1:$F$92,3,),0)</f>
        <v>0</v>
      </c>
      <c r="W9" s="187">
        <f>IF(OR(T9&gt;0,U9&gt;0),VLOOKUP(A9,'Lista Suspensa'!$A$1:$F$90,4,),0)</f>
        <v>0</v>
      </c>
      <c r="X9" s="187">
        <f>IF(OR(T9&gt;0,U9&gt;0),VLOOKUP(A9,'Lista Suspensa'!$A$1:$F$90,5,),0)</f>
        <v>0</v>
      </c>
      <c r="Y9" s="188">
        <f>IF(OR(T9&gt;0,U9&gt;0),VLOOKUP(A9,'Lista Suspensa'!$A$1:$F$90,6,),0)</f>
        <v>0</v>
      </c>
      <c r="Z9" s="183"/>
      <c r="AA9" s="183">
        <f t="shared" si="5"/>
        <v>0</v>
      </c>
      <c r="AB9" s="187">
        <f>IF(Z9&gt;0,VLOOKUP(A9,'Lista Suspensa'!$A$1:$F$92,3,),0)</f>
        <v>0</v>
      </c>
      <c r="AC9" s="187">
        <f>IF(OR(Z9&gt;0,AA9&gt;0),VLOOKUP(A9,'Lista Suspensa'!$A$1:$F$90,4,),0)</f>
        <v>0</v>
      </c>
      <c r="AD9" s="187">
        <f>IF(OR(Z9&gt;0,AA9&gt;0),VLOOKUP(A9,'Lista Suspensa'!$A$1:$F$90,5,),0)</f>
        <v>0</v>
      </c>
      <c r="AE9" s="188">
        <f>IF(OR(Z9&gt;0,AA9&gt;0),VLOOKUP(A9,'Lista Suspensa'!$A$1:$F$90,6,),0)</f>
        <v>0</v>
      </c>
      <c r="AF9" s="183">
        <v>0.015</v>
      </c>
      <c r="AG9" s="183">
        <f t="shared" si="6"/>
        <v>0.0148455</v>
      </c>
      <c r="AH9" s="185">
        <f>IF(AF9&gt;0,VLOOKUP(A9,'Lista Suspensa'!$A$1:$F$92,3,),0)</f>
        <v>98.97</v>
      </c>
      <c r="AI9" s="185">
        <f>IF(OR(AF9&gt;0,AG9&gt;0),VLOOKUP(A9,'Lista Suspensa'!$A$1:$F$90,4,),0)</f>
        <v>0</v>
      </c>
      <c r="AJ9" s="185">
        <f>IF(OR(AF9&gt;0,AG9&gt;0),VLOOKUP(A9,'Lista Suspensa'!$A$1:$F$90,5,),0)</f>
        <v>100</v>
      </c>
      <c r="AK9" s="186">
        <f>IF(OR(AF9&gt;0,AG9&gt;0),VLOOKUP(A9,'Lista Suspensa'!$A$1:$F$90,6,),0)</f>
        <v>0.64599</v>
      </c>
      <c r="AL9" s="183"/>
      <c r="AM9" s="183">
        <f t="shared" si="7"/>
        <v>0</v>
      </c>
      <c r="AN9" s="187">
        <f>IF(AL9&gt;0,VLOOKUP(A9,'Lista Suspensa'!$A$1:$F$92,3,),0)</f>
        <v>0</v>
      </c>
      <c r="AO9" s="187">
        <f>IF(OR(AL9&gt;0,AM9&gt;0),VLOOKUP(A9,'Lista Suspensa'!$A$1:$F$90,4,),0)</f>
        <v>0</v>
      </c>
      <c r="AP9" s="187">
        <f>IF(OR(AL9&gt;0,AM9&gt;0),VLOOKUP(A9,'Lista Suspensa'!$A$1:$F$90,5,),0)</f>
        <v>0</v>
      </c>
      <c r="AQ9" s="188">
        <f>IF(OR(AL9&gt;0,AM9&gt;0),VLOOKUP(A9,'Lista Suspensa'!$A$1:$F$90,6,),0)</f>
        <v>0</v>
      </c>
      <c r="AR9" s="183"/>
      <c r="AS9" s="183">
        <f t="shared" si="8"/>
        <v>0</v>
      </c>
      <c r="AT9" s="187">
        <f>IF(AR9&gt;0,VLOOKUP(A9,'Lista Suspensa'!$A$1:$F$92,3,),0)</f>
        <v>0</v>
      </c>
      <c r="AU9" s="187">
        <f>IF(OR(AR9&gt;0,AS9&gt;0),VLOOKUP(A9,'Lista Suspensa'!$A$1:$F$90,4,),0)</f>
        <v>0</v>
      </c>
      <c r="AV9" s="187">
        <f>IF(OR(AR9&gt;0,AS9&gt;0),VLOOKUP(A9,'Lista Suspensa'!$A$1:$F$90,5,),0)</f>
        <v>0</v>
      </c>
      <c r="AW9" s="187">
        <f>IF(OR(AR9&gt;0,AS9&gt;0),VLOOKUP(A9,'Lista Suspensa'!$A$1:$F$90,6,),0)</f>
        <v>0</v>
      </c>
      <c r="AX9" s="183">
        <v>0.017</v>
      </c>
      <c r="AY9" s="183">
        <f t="shared" si="9"/>
        <v>0.0168249</v>
      </c>
      <c r="AZ9" s="185">
        <f>IF(AX9&gt;0,VLOOKUP(A9,'Lista Suspensa'!$A$1:$F$92,3,),0)</f>
        <v>98.97</v>
      </c>
      <c r="BA9" s="185">
        <f>IF(OR(AX9&gt;0,AY9&gt;0),VLOOKUP(A9,'Lista Suspensa'!$A$1:$F$90,4,),0)</f>
        <v>0</v>
      </c>
      <c r="BB9" s="185">
        <f>IF(OR(AX9&gt;0,AY9&gt;0),VLOOKUP(A9,'Lista Suspensa'!$A$1:$F$90,5,),0)</f>
        <v>100</v>
      </c>
      <c r="BC9" s="189">
        <f>IF(OR(AX9&gt;0,AY9&gt;0),VLOOKUP(A9,'Lista Suspensa'!$A$1:$F$90,6,),0)</f>
        <v>0.64599</v>
      </c>
      <c r="BD9" s="183"/>
      <c r="BE9" s="183">
        <f t="shared" si="10"/>
        <v>0</v>
      </c>
      <c r="BF9" s="187">
        <f>IF(BD9&gt;0,VLOOKUP(A9,'Lista Suspensa'!$A$1:$F$92,3,),0)</f>
        <v>0</v>
      </c>
      <c r="BG9" s="187">
        <f>IF(OR(BD9&gt;0,BE9&gt;0),VLOOKUP(A9,'Lista Suspensa'!$A$1:$F$90,4,),0)</f>
        <v>0</v>
      </c>
      <c r="BH9" s="187">
        <f>IF(OR(BD9&gt;0,BE9&gt;0),VLOOKUP(A9,'Lista Suspensa'!$A$1:$F$90,5,),0)</f>
        <v>0</v>
      </c>
      <c r="BI9" s="187">
        <f>IF(OR(BD9&gt;0,BE9&gt;0),VLOOKUP(A9,'Lista Suspensa'!$A$1:$F$90,6,),0)</f>
        <v>0</v>
      </c>
      <c r="BJ9" s="183"/>
      <c r="BK9" s="183">
        <f t="shared" si="11"/>
        <v>0</v>
      </c>
      <c r="BL9" s="187">
        <f>IF(BJ9&gt;0,VLOOKUP(A9,'Lista Suspensa'!$A$1:$F$92,3,),0)</f>
        <v>0</v>
      </c>
      <c r="BM9" s="187">
        <f>IF(OR(BJ9&gt;0,BK9&gt;0),VLOOKUP(A9,'Lista Suspensa'!$A$1:$F$90,4,),0)</f>
        <v>0</v>
      </c>
      <c r="BN9" s="187">
        <f>IF(OR(BJ9&gt;0,BK9&gt;0),VLOOKUP(A9,'Lista Suspensa'!$A$1:$F$90,5,),0)</f>
        <v>0</v>
      </c>
      <c r="BO9" s="187">
        <f>IF(OR(BJ9&gt;0,BK9&gt;0),VLOOKUP(A9,'Lista Suspensa'!$A$1:$F$90,6,),0)</f>
        <v>0</v>
      </c>
      <c r="BP9" s="183"/>
      <c r="BQ9" s="183">
        <f t="shared" si="12"/>
        <v>0</v>
      </c>
      <c r="BR9" s="187">
        <f>IF(BP9&gt;0,VLOOKUP(A9,'Lista Suspensa'!$A$1:$F$92,3,),0)</f>
        <v>0</v>
      </c>
      <c r="BS9" s="187">
        <f>IF(OR(BP9&gt;0,BQ9&gt;0),VLOOKUP(A9,'Lista Suspensa'!$A$1:$F$90,4,),0)</f>
        <v>0</v>
      </c>
      <c r="BT9" s="187">
        <f>IF(OR(BP9&gt;0,BQ9&gt;0),VLOOKUP(A9,'Lista Suspensa'!$A$1:$F$90,5,),0)</f>
        <v>0</v>
      </c>
      <c r="BU9" s="187">
        <f>IF(OR(BP9&gt;0,BQ9&gt;0),VLOOKUP(A9,'Lista Suspensa'!$A$1:$F$90,6,),0)</f>
        <v>0</v>
      </c>
      <c r="BV9" s="183">
        <v>0.02</v>
      </c>
      <c r="BW9" s="183">
        <f t="shared" si="13"/>
        <v>0.019794</v>
      </c>
      <c r="BX9" s="185">
        <f>IF(BV9&gt;0,VLOOKUP(A9,'Lista Suspensa'!$A$1:$F$92,3,),0)</f>
        <v>98.97</v>
      </c>
      <c r="BY9" s="185">
        <f>IF(OR(BV9&gt;0,BW9&gt;0),VLOOKUP(A9,'Lista Suspensa'!$A$1:$F$90,4,),0)</f>
        <v>0</v>
      </c>
      <c r="BZ9" s="185">
        <f>IF(OR(BV9&gt;0,BW9&gt;0),VLOOKUP(A9,'Lista Suspensa'!$A$1:$F$90,5,),0)</f>
        <v>100</v>
      </c>
      <c r="CA9" s="189">
        <f>IF(OR(BV9&gt;0,BW9&gt;0),VLOOKUP(A9,'Lista Suspensa'!$A$1:$F$90,6,),0)</f>
        <v>0.64599</v>
      </c>
      <c r="CB9" s="183">
        <v>0.02</v>
      </c>
      <c r="CC9" s="183">
        <f t="shared" si="14"/>
        <v>0.019794</v>
      </c>
      <c r="CD9" s="185">
        <f>IF(CB9&gt;0,VLOOKUP(A9,'Lista Suspensa'!$A$1:$F$92,3,),0)</f>
        <v>98.97</v>
      </c>
      <c r="CE9" s="185">
        <f>IF(OR(CB9&gt;0,CC9&gt;0),VLOOKUP(A9,'Lista Suspensa'!$A$1:$F$90,4,),0)</f>
        <v>0</v>
      </c>
      <c r="CF9" s="185">
        <f>IF(OR(CB9&gt;0,CC9&gt;0),VLOOKUP(A9,'Lista Suspensa'!$A$1:$F$90,5,),0)</f>
        <v>100</v>
      </c>
      <c r="CG9" s="189">
        <f>IF(OR(CB9&gt;0,CC9&gt;0),VLOOKUP(A9,'Lista Suspensa'!$A$1:$F$90,6,),0)</f>
        <v>0.64599</v>
      </c>
      <c r="CH9" s="183">
        <v>0.039</v>
      </c>
      <c r="CI9" s="183">
        <f t="shared" si="15"/>
        <v>0.0385983</v>
      </c>
      <c r="CJ9" s="185">
        <f>IF(CH9&gt;0,VLOOKUP(A9,'Lista Suspensa'!$A$1:$F$92,3,),0)</f>
        <v>98.97</v>
      </c>
      <c r="CK9" s="185">
        <f>IF(OR(CH9&gt;0,CI9&gt;0),VLOOKUP(A9,'Lista Suspensa'!$A$1:$F$90,4,),0)</f>
        <v>0</v>
      </c>
      <c r="CL9" s="185">
        <f>IF(OR(CH9&gt;0,CI9&gt;0),VLOOKUP(A9,'Lista Suspensa'!$A$1:$F$90,5,),0)</f>
        <v>100</v>
      </c>
      <c r="CM9" s="190">
        <f>IF(OR(CH9&gt;0,CI9&gt;0),VLOOKUP(A9,'Lista Suspensa'!$A$1:$F$90,6,),0)</f>
        <v>0.64599</v>
      </c>
      <c r="CN9" s="8"/>
      <c r="CO9" s="191"/>
      <c r="CP9" s="191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</row>
    <row r="10">
      <c r="A10" s="192"/>
      <c r="B10" s="193"/>
      <c r="C10" s="194">
        <f t="shared" si="1"/>
        <v>0</v>
      </c>
      <c r="D10" s="197">
        <f>IF(B10&gt;0,VLOOKUP(A10,'Lista Suspensa'!$A$1:$F$92,3,),0)</f>
        <v>0</v>
      </c>
      <c r="E10" s="197">
        <f>IF(OR(B10&gt;0,C10&gt;0),VLOOKUP(A10,'Lista Suspensa'!$A$1:$F$90,4,),0)</f>
        <v>0</v>
      </c>
      <c r="F10" s="197">
        <f>IF(OR(B10&gt;0,C10&gt;0),VLOOKUP(A10,'Lista Suspensa'!$A$1:$F$90,5,),0)</f>
        <v>0</v>
      </c>
      <c r="G10" s="198">
        <f>IF(OR(B10&gt;0,C10&gt;0),VLOOKUP(A10,'Lista Suspensa'!$A$1:$F$90,6,),0)</f>
        <v>0</v>
      </c>
      <c r="H10" s="193"/>
      <c r="I10" s="193">
        <f t="shared" si="2"/>
        <v>0</v>
      </c>
      <c r="J10" s="197">
        <f>IF(H10&gt;0,VLOOKUP(A10,'Lista Suspensa'!$A$1:$F$92,3,),0)</f>
        <v>0</v>
      </c>
      <c r="K10" s="197">
        <f>IF(OR(H10&gt;0,I10&gt;0),VLOOKUP(A10,'Lista Suspensa'!$A$1:$F$90,4,),0)</f>
        <v>0</v>
      </c>
      <c r="L10" s="197">
        <f>IF(OR(H10&gt;0,I10&gt;0),VLOOKUP(A10,'Lista Suspensa'!$A$1:$F$90,5,),0)</f>
        <v>0</v>
      </c>
      <c r="M10" s="198">
        <f>IF(OR(H10&gt;0,I10&gt;0),VLOOKUP(A10,'Lista Suspensa'!$A$1:$F$90,6,),0)</f>
        <v>0</v>
      </c>
      <c r="N10" s="193"/>
      <c r="O10" s="193">
        <f t="shared" si="3"/>
        <v>0</v>
      </c>
      <c r="P10" s="197">
        <f>IF(N10&gt;0,VLOOKUP(A10,'Lista Suspensa'!$A$1:$F$92,3,),0)</f>
        <v>0</v>
      </c>
      <c r="Q10" s="197">
        <f>IF(OR(N10&gt;0,O10&gt;0),VLOOKUP(A10,'Lista Suspensa'!$A$1:$F$90,4,),0)</f>
        <v>0</v>
      </c>
      <c r="R10" s="197">
        <f>IF(OR(N10&gt;0,O10&gt;0),VLOOKUP(A10,'Lista Suspensa'!$A$1:$F$90,5,),0)</f>
        <v>0</v>
      </c>
      <c r="S10" s="198">
        <f>IF(OR(N10&gt;0,O10&gt;0),VLOOKUP(A10,'Lista Suspensa'!$A$1:$F$90,6,),0)</f>
        <v>0</v>
      </c>
      <c r="T10" s="193"/>
      <c r="U10" s="193">
        <f t="shared" si="4"/>
        <v>0</v>
      </c>
      <c r="V10" s="197">
        <f>IF(T10&gt;0,VLOOKUP(A10,'Lista Suspensa'!$A$1:$F$92,3,),0)</f>
        <v>0</v>
      </c>
      <c r="W10" s="197">
        <f>IF(OR(T10&gt;0,U10&gt;0),VLOOKUP(A10,'Lista Suspensa'!$A$1:$F$90,4,),0)</f>
        <v>0</v>
      </c>
      <c r="X10" s="197">
        <f>IF(OR(T10&gt;0,U10&gt;0),VLOOKUP(A10,'Lista Suspensa'!$A$1:$F$90,5,),0)</f>
        <v>0</v>
      </c>
      <c r="Y10" s="198">
        <f>IF(OR(T10&gt;0,U10&gt;0),VLOOKUP(A10,'Lista Suspensa'!$A$1:$F$90,6,),0)</f>
        <v>0</v>
      </c>
      <c r="Z10" s="193"/>
      <c r="AA10" s="193">
        <f t="shared" si="5"/>
        <v>0</v>
      </c>
      <c r="AB10" s="197">
        <f>IF(Z10&gt;0,VLOOKUP(A10,'Lista Suspensa'!$A$1:$F$92,3,),0)</f>
        <v>0</v>
      </c>
      <c r="AC10" s="197">
        <f>IF(OR(Z10&gt;0,AA10&gt;0),VLOOKUP(A10,'Lista Suspensa'!$A$1:$F$90,4,),0)</f>
        <v>0</v>
      </c>
      <c r="AD10" s="197">
        <f>IF(OR(Z10&gt;0,AA10&gt;0),VLOOKUP(A10,'Lista Suspensa'!$A$1:$F$90,5,),0)</f>
        <v>0</v>
      </c>
      <c r="AE10" s="198">
        <f>IF(OR(Z10&gt;0,AA10&gt;0),VLOOKUP(A10,'Lista Suspensa'!$A$1:$F$90,6,),0)</f>
        <v>0</v>
      </c>
      <c r="AF10" s="193"/>
      <c r="AG10" s="193">
        <f t="shared" si="6"/>
        <v>0</v>
      </c>
      <c r="AH10" s="197">
        <f>IF(AF10&gt;0,VLOOKUP(A10,'Lista Suspensa'!$A$1:$F$92,3,),0)</f>
        <v>0</v>
      </c>
      <c r="AI10" s="197">
        <f>IF(OR(AF10&gt;0,AG10&gt;0),VLOOKUP(A10,'Lista Suspensa'!$A$1:$F$90,4,),0)</f>
        <v>0</v>
      </c>
      <c r="AJ10" s="197">
        <f>IF(OR(AF10&gt;0,AG10&gt;0),VLOOKUP(A10,'Lista Suspensa'!$A$1:$F$90,5,),0)</f>
        <v>0</v>
      </c>
      <c r="AK10" s="198">
        <f>IF(OR(AF10&gt;0,AG10&gt;0),VLOOKUP(A10,'Lista Suspensa'!$A$1:$F$90,6,),0)</f>
        <v>0</v>
      </c>
      <c r="AL10" s="193"/>
      <c r="AM10" s="193">
        <f t="shared" si="7"/>
        <v>0</v>
      </c>
      <c r="AN10" s="197">
        <f>IF(AL10&gt;0,VLOOKUP(A10,'Lista Suspensa'!$A$1:$F$92,3,),0)</f>
        <v>0</v>
      </c>
      <c r="AO10" s="197">
        <f>IF(OR(AL10&gt;0,AM10&gt;0),VLOOKUP(A10,'Lista Suspensa'!$A$1:$F$90,4,),0)</f>
        <v>0</v>
      </c>
      <c r="AP10" s="197">
        <f>IF(OR(AL10&gt;0,AM10&gt;0),VLOOKUP(A10,'Lista Suspensa'!$A$1:$F$90,5,),0)</f>
        <v>0</v>
      </c>
      <c r="AQ10" s="198">
        <f>IF(OR(AL10&gt;0,AM10&gt;0),VLOOKUP(A10,'Lista Suspensa'!$A$1:$F$90,6,),0)</f>
        <v>0</v>
      </c>
      <c r="AR10" s="193"/>
      <c r="AS10" s="193">
        <f t="shared" si="8"/>
        <v>0</v>
      </c>
      <c r="AT10" s="197">
        <f>IF(AR10&gt;0,VLOOKUP(A10,'Lista Suspensa'!$A$1:$F$92,3,),0)</f>
        <v>0</v>
      </c>
      <c r="AU10" s="197">
        <f>IF(OR(AR10&gt;0,AS10&gt;0),VLOOKUP(A10,'Lista Suspensa'!$A$1:$F$90,4,),0)</f>
        <v>0</v>
      </c>
      <c r="AV10" s="197">
        <f>IF(OR(AR10&gt;0,AS10&gt;0),VLOOKUP(A10,'Lista Suspensa'!$A$1:$F$90,5,),0)</f>
        <v>0</v>
      </c>
      <c r="AW10" s="197">
        <f>IF(OR(AR10&gt;0,AS10&gt;0),VLOOKUP(A10,'Lista Suspensa'!$A$1:$F$90,6,),0)</f>
        <v>0</v>
      </c>
      <c r="AX10" s="193"/>
      <c r="AY10" s="193">
        <f t="shared" si="9"/>
        <v>0</v>
      </c>
      <c r="AZ10" s="197">
        <f>IF(AX10&gt;0,VLOOKUP(A10,'Lista Suspensa'!$A$1:$F$92,3,),0)</f>
        <v>0</v>
      </c>
      <c r="BA10" s="197">
        <f>IF(OR(AX10&gt;0,AY10&gt;0),VLOOKUP(A10,'Lista Suspensa'!$A$1:$F$90,4,),0)</f>
        <v>0</v>
      </c>
      <c r="BB10" s="197">
        <f>IF(OR(AX10&gt;0,AY10&gt;0),VLOOKUP(A10,'Lista Suspensa'!$A$1:$F$90,5,),0)</f>
        <v>0</v>
      </c>
      <c r="BC10" s="197">
        <f>IF(OR(AX10&gt;0,AY10&gt;0),VLOOKUP(A10,'Lista Suspensa'!$A$1:$F$90,6,),0)</f>
        <v>0</v>
      </c>
      <c r="BD10" s="193"/>
      <c r="BE10" s="193">
        <f t="shared" si="10"/>
        <v>0</v>
      </c>
      <c r="BF10" s="197">
        <f>IF(BD10&gt;0,VLOOKUP(A10,'Lista Suspensa'!$A$1:$F$92,3,),0)</f>
        <v>0</v>
      </c>
      <c r="BG10" s="197">
        <f>IF(OR(BD10&gt;0,BE10&gt;0),VLOOKUP(A10,'Lista Suspensa'!$A$1:$F$90,4,),0)</f>
        <v>0</v>
      </c>
      <c r="BH10" s="197">
        <f>IF(OR(BD10&gt;0,BE10&gt;0),VLOOKUP(A10,'Lista Suspensa'!$A$1:$F$90,5,),0)</f>
        <v>0</v>
      </c>
      <c r="BI10" s="197">
        <f>IF(OR(BD10&gt;0,BE10&gt;0),VLOOKUP(A10,'Lista Suspensa'!$A$1:$F$90,6,),0)</f>
        <v>0</v>
      </c>
      <c r="BJ10" s="193"/>
      <c r="BK10" s="193">
        <f t="shared" si="11"/>
        <v>0</v>
      </c>
      <c r="BL10" s="197">
        <f>IF(BJ10&gt;0,VLOOKUP(A10,'Lista Suspensa'!$A$1:$F$92,3,),0)</f>
        <v>0</v>
      </c>
      <c r="BM10" s="197">
        <f>IF(OR(BJ10&gt;0,BK10&gt;0),VLOOKUP(A10,'Lista Suspensa'!$A$1:$F$90,4,),0)</f>
        <v>0</v>
      </c>
      <c r="BN10" s="197">
        <f>IF(OR(BJ10&gt;0,BK10&gt;0),VLOOKUP(A10,'Lista Suspensa'!$A$1:$F$90,5,),0)</f>
        <v>0</v>
      </c>
      <c r="BO10" s="197">
        <f>IF(OR(BJ10&gt;0,BK10&gt;0),VLOOKUP(A10,'Lista Suspensa'!$A$1:$F$90,6,),0)</f>
        <v>0</v>
      </c>
      <c r="BP10" s="193"/>
      <c r="BQ10" s="193">
        <f t="shared" si="12"/>
        <v>0</v>
      </c>
      <c r="BR10" s="197">
        <f>IF(BP10&gt;0,VLOOKUP(A10,'Lista Suspensa'!$A$1:$F$92,3,),0)</f>
        <v>0</v>
      </c>
      <c r="BS10" s="197">
        <f>IF(OR(BP10&gt;0,BQ10&gt;0),VLOOKUP(A10,'Lista Suspensa'!$A$1:$F$90,4,),0)</f>
        <v>0</v>
      </c>
      <c r="BT10" s="197">
        <f>IF(OR(BP10&gt;0,BQ10&gt;0),VLOOKUP(A10,'Lista Suspensa'!$A$1:$F$90,5,),0)</f>
        <v>0</v>
      </c>
      <c r="BU10" s="197">
        <f>IF(OR(BP10&gt;0,BQ10&gt;0),VLOOKUP(A10,'Lista Suspensa'!$A$1:$F$90,6,),0)</f>
        <v>0</v>
      </c>
      <c r="BV10" s="193"/>
      <c r="BW10" s="193">
        <f t="shared" si="13"/>
        <v>0</v>
      </c>
      <c r="BX10" s="197">
        <f>IF(BV10&gt;0,VLOOKUP(A10,'Lista Suspensa'!$A$1:$F$92,3,),0)</f>
        <v>0</v>
      </c>
      <c r="BY10" s="197">
        <f>IF(OR(BV10&gt;0,BW10&gt;0),VLOOKUP(A10,'Lista Suspensa'!$A$1:$F$90,4,),0)</f>
        <v>0</v>
      </c>
      <c r="BZ10" s="197">
        <f>IF(OR(BV10&gt;0,BW10&gt;0),VLOOKUP(A10,'Lista Suspensa'!$A$1:$F$90,5,),0)</f>
        <v>0</v>
      </c>
      <c r="CA10" s="197">
        <f>IF(OR(BV10&gt;0,BW10&gt;0),VLOOKUP(A10,'Lista Suspensa'!$A$1:$F$90,6,),0)</f>
        <v>0</v>
      </c>
      <c r="CB10" s="193"/>
      <c r="CC10" s="193">
        <f t="shared" si="14"/>
        <v>0</v>
      </c>
      <c r="CD10" s="197">
        <f>IF(CB10&gt;0,VLOOKUP(A10,'Lista Suspensa'!$A$1:$F$92,3,),0)</f>
        <v>0</v>
      </c>
      <c r="CE10" s="197">
        <f>IF(OR(CB10&gt;0,CC10&gt;0),VLOOKUP(A10,'Lista Suspensa'!$A$1:$F$90,4,),0)</f>
        <v>0</v>
      </c>
      <c r="CF10" s="197">
        <f>IF(OR(CB10&gt;0,CC10&gt;0),VLOOKUP(A10,'Lista Suspensa'!$A$1:$F$90,5,),0)</f>
        <v>0</v>
      </c>
      <c r="CG10" s="197">
        <f>IF(OR(CB10&gt;0,CC10&gt;0),VLOOKUP(A10,'Lista Suspensa'!$A$1:$F$90,6,),0)</f>
        <v>0</v>
      </c>
      <c r="CH10" s="193"/>
      <c r="CI10" s="193">
        <f t="shared" si="15"/>
        <v>0</v>
      </c>
      <c r="CJ10" s="197">
        <f>IF(CH10&gt;0,VLOOKUP(A10,'Lista Suspensa'!$A$1:$F$92,3,),0)</f>
        <v>0</v>
      </c>
      <c r="CK10" s="197">
        <f>IF(OR(CH10&gt;0,CI10&gt;0),VLOOKUP(A10,'Lista Suspensa'!$A$1:$F$90,4,),0)</f>
        <v>0</v>
      </c>
      <c r="CL10" s="197">
        <f>IF(OR(CH10&gt;0,CI10&gt;0),VLOOKUP(A10,'Lista Suspensa'!$A$1:$F$90,5,),0)</f>
        <v>0</v>
      </c>
      <c r="CM10" s="201">
        <f>IF(OR(CH10&gt;0,CI10&gt;0),VLOOKUP(A10,'Lista Suspensa'!$A$1:$F$90,6,),0)</f>
        <v>0</v>
      </c>
      <c r="CN10" s="8"/>
      <c r="CO10" s="191"/>
      <c r="CP10" s="191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</row>
    <row r="11">
      <c r="A11" s="182"/>
      <c r="B11" s="183"/>
      <c r="C11" s="184">
        <f t="shared" si="1"/>
        <v>0</v>
      </c>
      <c r="D11" s="187">
        <f>IF(B11&gt;0,VLOOKUP(A11,'Lista Suspensa'!$A$1:$F$92,3,),0)</f>
        <v>0</v>
      </c>
      <c r="E11" s="187">
        <f>IF(OR(B11&gt;0,C11&gt;0),VLOOKUP(A11,'Lista Suspensa'!$A$1:$F$90,4,),0)</f>
        <v>0</v>
      </c>
      <c r="F11" s="187">
        <f>IF(OR(B11&gt;0,C11&gt;0),VLOOKUP(A11,'Lista Suspensa'!$A$1:$F$90,5,),0)</f>
        <v>0</v>
      </c>
      <c r="G11" s="188">
        <f>IF(OR(B11&gt;0,C11&gt;0),VLOOKUP(A11,'Lista Suspensa'!$A$1:$F$90,6,),0)</f>
        <v>0</v>
      </c>
      <c r="H11" s="183"/>
      <c r="I11" s="183">
        <f t="shared" si="2"/>
        <v>0</v>
      </c>
      <c r="J11" s="187">
        <f>IF(H11&gt;0,VLOOKUP(A11,'Lista Suspensa'!$A$1:$F$92,3,),0)</f>
        <v>0</v>
      </c>
      <c r="K11" s="187">
        <f>IF(OR(H11&gt;0,I11&gt;0),VLOOKUP(A11,'Lista Suspensa'!$A$1:$F$90,4,),0)</f>
        <v>0</v>
      </c>
      <c r="L11" s="187">
        <f>IF(OR(H11&gt;0,I11&gt;0),VLOOKUP(A11,'Lista Suspensa'!$A$1:$F$90,5,),0)</f>
        <v>0</v>
      </c>
      <c r="M11" s="188">
        <f>IF(OR(H11&gt;0,I11&gt;0),VLOOKUP(A11,'Lista Suspensa'!$A$1:$F$90,6,),0)</f>
        <v>0</v>
      </c>
      <c r="N11" s="183"/>
      <c r="O11" s="183">
        <f t="shared" si="3"/>
        <v>0</v>
      </c>
      <c r="P11" s="187">
        <f>IF(N11&gt;0,VLOOKUP(A11,'Lista Suspensa'!$A$1:$F$92,3,),0)</f>
        <v>0</v>
      </c>
      <c r="Q11" s="187">
        <f>IF(OR(N11&gt;0,O11&gt;0),VLOOKUP(A11,'Lista Suspensa'!$A$1:$F$90,4,),0)</f>
        <v>0</v>
      </c>
      <c r="R11" s="187">
        <f>IF(OR(N11&gt;0,O11&gt;0),VLOOKUP(A11,'Lista Suspensa'!$A$1:$F$90,5,),0)</f>
        <v>0</v>
      </c>
      <c r="S11" s="188">
        <f>IF(OR(N11&gt;0,O11&gt;0),VLOOKUP(A11,'Lista Suspensa'!$A$1:$F$90,6,),0)</f>
        <v>0</v>
      </c>
      <c r="T11" s="183"/>
      <c r="U11" s="183">
        <f t="shared" si="4"/>
        <v>0</v>
      </c>
      <c r="V11" s="187">
        <f>IF(T11&gt;0,VLOOKUP(A11,'Lista Suspensa'!$A$1:$F$92,3,),0)</f>
        <v>0</v>
      </c>
      <c r="W11" s="187">
        <f>IF(OR(T11&gt;0,U11&gt;0),VLOOKUP(A11,'Lista Suspensa'!$A$1:$F$90,4,),0)</f>
        <v>0</v>
      </c>
      <c r="X11" s="187">
        <f>IF(OR(T11&gt;0,U11&gt;0),VLOOKUP(A11,'Lista Suspensa'!$A$1:$F$90,5,),0)</f>
        <v>0</v>
      </c>
      <c r="Y11" s="188">
        <f>IF(OR(T11&gt;0,U11&gt;0),VLOOKUP(A11,'Lista Suspensa'!$A$1:$F$90,6,),0)</f>
        <v>0</v>
      </c>
      <c r="Z11" s="183"/>
      <c r="AA11" s="183">
        <f t="shared" si="5"/>
        <v>0</v>
      </c>
      <c r="AB11" s="187">
        <f>IF(Z11&gt;0,VLOOKUP(A11,'Lista Suspensa'!$A$1:$F$92,3,),0)</f>
        <v>0</v>
      </c>
      <c r="AC11" s="187">
        <f>IF(OR(Z11&gt;0,AA11&gt;0),VLOOKUP(A11,'Lista Suspensa'!$A$1:$F$90,4,),0)</f>
        <v>0</v>
      </c>
      <c r="AD11" s="187">
        <f>IF(OR(Z11&gt;0,AA11&gt;0),VLOOKUP(A11,'Lista Suspensa'!$A$1:$F$90,5,),0)</f>
        <v>0</v>
      </c>
      <c r="AE11" s="188">
        <f>IF(OR(Z11&gt;0,AA11&gt;0),VLOOKUP(A11,'Lista Suspensa'!$A$1:$F$90,6,),0)</f>
        <v>0</v>
      </c>
      <c r="AF11" s="183"/>
      <c r="AG11" s="183">
        <f t="shared" si="6"/>
        <v>0</v>
      </c>
      <c r="AH11" s="187">
        <f>IF(AF11&gt;0,VLOOKUP(A11,'Lista Suspensa'!$A$1:$F$92,3,),0)</f>
        <v>0</v>
      </c>
      <c r="AI11" s="187">
        <f>IF(OR(AF11&gt;0,AG11&gt;0),VLOOKUP(A11,'Lista Suspensa'!$A$1:$F$90,4,),0)</f>
        <v>0</v>
      </c>
      <c r="AJ11" s="187">
        <f>IF(OR(AF11&gt;0,AG11&gt;0),VLOOKUP(A11,'Lista Suspensa'!$A$1:$F$90,5,),0)</f>
        <v>0</v>
      </c>
      <c r="AK11" s="188">
        <f>IF(OR(AF11&gt;0,AG11&gt;0),VLOOKUP(A11,'Lista Suspensa'!$A$1:$F$90,6,),0)</f>
        <v>0</v>
      </c>
      <c r="AL11" s="183"/>
      <c r="AM11" s="183">
        <f t="shared" si="7"/>
        <v>0</v>
      </c>
      <c r="AN11" s="187">
        <f>IF(AL11&gt;0,VLOOKUP(A11,'Lista Suspensa'!$A$1:$F$92,3,),0)</f>
        <v>0</v>
      </c>
      <c r="AO11" s="187">
        <f>IF(OR(AL11&gt;0,AM11&gt;0),VLOOKUP(A11,'Lista Suspensa'!$A$1:$F$90,4,),0)</f>
        <v>0</v>
      </c>
      <c r="AP11" s="187">
        <f>IF(OR(AL11&gt;0,AM11&gt;0),VLOOKUP(A11,'Lista Suspensa'!$A$1:$F$90,5,),0)</f>
        <v>0</v>
      </c>
      <c r="AQ11" s="188">
        <f>IF(OR(AL11&gt;0,AM11&gt;0),VLOOKUP(A11,'Lista Suspensa'!$A$1:$F$90,6,),0)</f>
        <v>0</v>
      </c>
      <c r="AR11" s="183"/>
      <c r="AS11" s="183">
        <f t="shared" si="8"/>
        <v>0</v>
      </c>
      <c r="AT11" s="187">
        <f>IF(AR11&gt;0,VLOOKUP(A11,'Lista Suspensa'!$A$1:$F$92,3,),0)</f>
        <v>0</v>
      </c>
      <c r="AU11" s="187">
        <f>IF(OR(AR11&gt;0,AS11&gt;0),VLOOKUP(A11,'Lista Suspensa'!$A$1:$F$90,4,),0)</f>
        <v>0</v>
      </c>
      <c r="AV11" s="187">
        <f>IF(OR(AR11&gt;0,AS11&gt;0),VLOOKUP(A11,'Lista Suspensa'!$A$1:$F$90,5,),0)</f>
        <v>0</v>
      </c>
      <c r="AW11" s="187">
        <f>IF(OR(AR11&gt;0,AS11&gt;0),VLOOKUP(A11,'Lista Suspensa'!$A$1:$F$90,6,),0)</f>
        <v>0</v>
      </c>
      <c r="AX11" s="183"/>
      <c r="AY11" s="183">
        <f t="shared" si="9"/>
        <v>0</v>
      </c>
      <c r="AZ11" s="187">
        <f>IF(AX11&gt;0,VLOOKUP(A11,'Lista Suspensa'!$A$1:$F$92,3,),0)</f>
        <v>0</v>
      </c>
      <c r="BA11" s="187">
        <f>IF(OR(AX11&gt;0,AY11&gt;0),VLOOKUP(A11,'Lista Suspensa'!$A$1:$F$90,4,),0)</f>
        <v>0</v>
      </c>
      <c r="BB11" s="187">
        <f>IF(OR(AX11&gt;0,AY11&gt;0),VLOOKUP(A11,'Lista Suspensa'!$A$1:$F$90,5,),0)</f>
        <v>0</v>
      </c>
      <c r="BC11" s="187">
        <f>IF(OR(AX11&gt;0,AY11&gt;0),VLOOKUP(A11,'Lista Suspensa'!$A$1:$F$90,6,),0)</f>
        <v>0</v>
      </c>
      <c r="BD11" s="183"/>
      <c r="BE11" s="183">
        <f t="shared" si="10"/>
        <v>0</v>
      </c>
      <c r="BF11" s="187">
        <f>IF(BD11&gt;0,VLOOKUP(A11,'Lista Suspensa'!$A$1:$F$92,3,),0)</f>
        <v>0</v>
      </c>
      <c r="BG11" s="187">
        <f>IF(OR(BD11&gt;0,BE11&gt;0),VLOOKUP(A11,'Lista Suspensa'!$A$1:$F$90,4,),0)</f>
        <v>0</v>
      </c>
      <c r="BH11" s="187">
        <f>IF(OR(BD11&gt;0,BE11&gt;0),VLOOKUP(A11,'Lista Suspensa'!$A$1:$F$90,5,),0)</f>
        <v>0</v>
      </c>
      <c r="BI11" s="187">
        <f>IF(OR(BD11&gt;0,BE11&gt;0),VLOOKUP(A11,'Lista Suspensa'!$A$1:$F$90,6,),0)</f>
        <v>0</v>
      </c>
      <c r="BJ11" s="183"/>
      <c r="BK11" s="183">
        <f t="shared" si="11"/>
        <v>0</v>
      </c>
      <c r="BL11" s="187">
        <f>IF(BJ11&gt;0,VLOOKUP(A11,'Lista Suspensa'!$A$1:$F$92,3,),0)</f>
        <v>0</v>
      </c>
      <c r="BM11" s="187">
        <f>IF(OR(BJ11&gt;0,BK11&gt;0),VLOOKUP(A11,'Lista Suspensa'!$A$1:$F$90,4,),0)</f>
        <v>0</v>
      </c>
      <c r="BN11" s="187">
        <f>IF(OR(BJ11&gt;0,BK11&gt;0),VLOOKUP(A11,'Lista Suspensa'!$A$1:$F$90,5,),0)</f>
        <v>0</v>
      </c>
      <c r="BO11" s="187">
        <f>IF(OR(BJ11&gt;0,BK11&gt;0),VLOOKUP(A11,'Lista Suspensa'!$A$1:$F$90,6,),0)</f>
        <v>0</v>
      </c>
      <c r="BP11" s="183"/>
      <c r="BQ11" s="183">
        <f t="shared" si="12"/>
        <v>0</v>
      </c>
      <c r="BR11" s="187">
        <f>IF(BP11&gt;0,VLOOKUP(A11,'Lista Suspensa'!$A$1:$F$92,3,),0)</f>
        <v>0</v>
      </c>
      <c r="BS11" s="187">
        <f>IF(OR(BP11&gt;0,BQ11&gt;0),VLOOKUP(A11,'Lista Suspensa'!$A$1:$F$90,4,),0)</f>
        <v>0</v>
      </c>
      <c r="BT11" s="187">
        <f>IF(OR(BP11&gt;0,BQ11&gt;0),VLOOKUP(A11,'Lista Suspensa'!$A$1:$F$90,5,),0)</f>
        <v>0</v>
      </c>
      <c r="BU11" s="187">
        <f>IF(OR(BP11&gt;0,BQ11&gt;0),VLOOKUP(A11,'Lista Suspensa'!$A$1:$F$90,6,),0)</f>
        <v>0</v>
      </c>
      <c r="BV11" s="183"/>
      <c r="BW11" s="183">
        <f t="shared" si="13"/>
        <v>0</v>
      </c>
      <c r="BX11" s="187">
        <f>IF(BV11&gt;0,VLOOKUP(A11,'Lista Suspensa'!$A$1:$F$92,3,),0)</f>
        <v>0</v>
      </c>
      <c r="BY11" s="187">
        <f>IF(OR(BV11&gt;0,BW11&gt;0),VLOOKUP(A11,'Lista Suspensa'!$A$1:$F$90,4,),0)</f>
        <v>0</v>
      </c>
      <c r="BZ11" s="187">
        <f>IF(OR(BV11&gt;0,BW11&gt;0),VLOOKUP(A11,'Lista Suspensa'!$A$1:$F$90,5,),0)</f>
        <v>0</v>
      </c>
      <c r="CA11" s="187">
        <f>IF(OR(BV11&gt;0,BW11&gt;0),VLOOKUP(A11,'Lista Suspensa'!$A$1:$F$90,6,),0)</f>
        <v>0</v>
      </c>
      <c r="CB11" s="183"/>
      <c r="CC11" s="183">
        <f t="shared" si="14"/>
        <v>0</v>
      </c>
      <c r="CD11" s="187">
        <f>IF(CB11&gt;0,VLOOKUP(A11,'Lista Suspensa'!$A$1:$F$92,3,),0)</f>
        <v>0</v>
      </c>
      <c r="CE11" s="187">
        <f>IF(OR(CB11&gt;0,CC11&gt;0),VLOOKUP(A11,'Lista Suspensa'!$A$1:$F$90,4,),0)</f>
        <v>0</v>
      </c>
      <c r="CF11" s="187">
        <f>IF(OR(CB11&gt;0,CC11&gt;0),VLOOKUP(A11,'Lista Suspensa'!$A$1:$F$90,5,),0)</f>
        <v>0</v>
      </c>
      <c r="CG11" s="187">
        <f>IF(OR(CB11&gt;0,CC11&gt;0),VLOOKUP(A11,'Lista Suspensa'!$A$1:$F$90,6,),0)</f>
        <v>0</v>
      </c>
      <c r="CH11" s="183"/>
      <c r="CI11" s="183">
        <f t="shared" si="15"/>
        <v>0</v>
      </c>
      <c r="CJ11" s="187">
        <f>IF(CH11&gt;0,VLOOKUP(A11,'Lista Suspensa'!$A$1:$F$92,3,),0)</f>
        <v>0</v>
      </c>
      <c r="CK11" s="187">
        <f>IF(OR(CH11&gt;0,CI11&gt;0),VLOOKUP(A11,'Lista Suspensa'!$A$1:$F$90,4,),0)</f>
        <v>0</v>
      </c>
      <c r="CL11" s="187">
        <f>IF(OR(CH11&gt;0,CI11&gt;0),VLOOKUP(A11,'Lista Suspensa'!$A$1:$F$90,5,),0)</f>
        <v>0</v>
      </c>
      <c r="CM11" s="202">
        <f>IF(OR(CH11&gt;0,CI11&gt;0),VLOOKUP(A11,'Lista Suspensa'!$A$1:$F$90,6,),0)</f>
        <v>0</v>
      </c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</row>
    <row r="12">
      <c r="A12" s="192"/>
      <c r="B12" s="193"/>
      <c r="C12" s="194">
        <f t="shared" si="1"/>
        <v>0</v>
      </c>
      <c r="D12" s="197">
        <f>IF(B12&gt;0,VLOOKUP(A12,'Lista Suspensa'!$A$1:$F$92,3,),0)</f>
        <v>0</v>
      </c>
      <c r="E12" s="197">
        <f>IF(OR(B12&gt;0,C12&gt;0),VLOOKUP(A12,'Lista Suspensa'!$A$1:$F$90,4,),0)</f>
        <v>0</v>
      </c>
      <c r="F12" s="197">
        <f>IF(OR(B12&gt;0,C12&gt;0),VLOOKUP(A12,'Lista Suspensa'!$A$1:$F$90,5,),0)</f>
        <v>0</v>
      </c>
      <c r="G12" s="198">
        <f>IF(OR(B12&gt;0,C12&gt;0),VLOOKUP(A12,'Lista Suspensa'!$A$1:$F$90,6,),0)</f>
        <v>0</v>
      </c>
      <c r="H12" s="193"/>
      <c r="I12" s="193">
        <f t="shared" si="2"/>
        <v>0</v>
      </c>
      <c r="J12" s="197">
        <f>IF(H12&gt;0,VLOOKUP(A12,'Lista Suspensa'!$A$1:$F$92,3,),0)</f>
        <v>0</v>
      </c>
      <c r="K12" s="197">
        <f>IF(OR(H12&gt;0,I12&gt;0),VLOOKUP(A12,'Lista Suspensa'!$A$1:$F$90,4,),0)</f>
        <v>0</v>
      </c>
      <c r="L12" s="197">
        <f>IF(OR(H12&gt;0,I12&gt;0),VLOOKUP(A12,'Lista Suspensa'!$A$1:$F$90,5,),0)</f>
        <v>0</v>
      </c>
      <c r="M12" s="198">
        <f>IF(OR(H12&gt;0,I12&gt;0),VLOOKUP(A12,'Lista Suspensa'!$A$1:$F$90,6,),0)</f>
        <v>0</v>
      </c>
      <c r="N12" s="193"/>
      <c r="O12" s="193">
        <f t="shared" si="3"/>
        <v>0</v>
      </c>
      <c r="P12" s="197">
        <f>IF(N12&gt;0,VLOOKUP(A12,'Lista Suspensa'!$A$1:$F$92,3,),0)</f>
        <v>0</v>
      </c>
      <c r="Q12" s="197">
        <f>IF(OR(N12&gt;0,O12&gt;0),VLOOKUP(A12,'Lista Suspensa'!$A$1:$F$90,4,),0)</f>
        <v>0</v>
      </c>
      <c r="R12" s="197">
        <f>IF(OR(N12&gt;0,O12&gt;0),VLOOKUP(A12,'Lista Suspensa'!$A$1:$F$90,5,),0)</f>
        <v>0</v>
      </c>
      <c r="S12" s="198">
        <f>IF(OR(N12&gt;0,O12&gt;0),VLOOKUP(A12,'Lista Suspensa'!$A$1:$F$90,6,),0)</f>
        <v>0</v>
      </c>
      <c r="T12" s="193"/>
      <c r="U12" s="193">
        <f t="shared" si="4"/>
        <v>0</v>
      </c>
      <c r="V12" s="197">
        <f>IF(T12&gt;0,VLOOKUP(A12,'Lista Suspensa'!$A$1:$F$92,3,),0)</f>
        <v>0</v>
      </c>
      <c r="W12" s="197">
        <f>IF(OR(T12&gt;0,U12&gt;0),VLOOKUP(A12,'Lista Suspensa'!$A$1:$F$90,4,),0)</f>
        <v>0</v>
      </c>
      <c r="X12" s="197">
        <f>IF(OR(T12&gt;0,U12&gt;0),VLOOKUP(A12,'Lista Suspensa'!$A$1:$F$90,5,),0)</f>
        <v>0</v>
      </c>
      <c r="Y12" s="198">
        <f>IF(OR(T12&gt;0,U12&gt;0),VLOOKUP(A12,'Lista Suspensa'!$A$1:$F$90,6,),0)</f>
        <v>0</v>
      </c>
      <c r="Z12" s="193"/>
      <c r="AA12" s="193">
        <f t="shared" si="5"/>
        <v>0</v>
      </c>
      <c r="AB12" s="197">
        <f>IF(Z12&gt;0,VLOOKUP(A12,'Lista Suspensa'!$A$1:$F$92,3,),0)</f>
        <v>0</v>
      </c>
      <c r="AC12" s="197">
        <f>IF(OR(Z12&gt;0,AA12&gt;0),VLOOKUP(A12,'Lista Suspensa'!$A$1:$F$90,4,),0)</f>
        <v>0</v>
      </c>
      <c r="AD12" s="197">
        <f>IF(OR(Z12&gt;0,AA12&gt;0),VLOOKUP(A12,'Lista Suspensa'!$A$1:$F$90,5,),0)</f>
        <v>0</v>
      </c>
      <c r="AE12" s="198">
        <f>IF(OR(Z12&gt;0,AA12&gt;0),VLOOKUP(A12,'Lista Suspensa'!$A$1:$F$90,6,),0)</f>
        <v>0</v>
      </c>
      <c r="AF12" s="193"/>
      <c r="AG12" s="193">
        <f t="shared" si="6"/>
        <v>0</v>
      </c>
      <c r="AH12" s="197">
        <f>IF(AF12&gt;0,VLOOKUP(A12,'Lista Suspensa'!$A$1:$F$92,3,),0)</f>
        <v>0</v>
      </c>
      <c r="AI12" s="197">
        <f>IF(OR(AF12&gt;0,AG12&gt;0),VLOOKUP(A12,'Lista Suspensa'!$A$1:$F$90,4,),0)</f>
        <v>0</v>
      </c>
      <c r="AJ12" s="197">
        <f>IF(OR(AF12&gt;0,AG12&gt;0),VLOOKUP(A12,'Lista Suspensa'!$A$1:$F$90,5,),0)</f>
        <v>0</v>
      </c>
      <c r="AK12" s="198">
        <f>IF(OR(AF12&gt;0,AG12&gt;0),VLOOKUP(A12,'Lista Suspensa'!$A$1:$F$90,6,),0)</f>
        <v>0</v>
      </c>
      <c r="AL12" s="193"/>
      <c r="AM12" s="193">
        <f t="shared" si="7"/>
        <v>0</v>
      </c>
      <c r="AN12" s="197">
        <f>IF(AL12&gt;0,VLOOKUP(A12,'Lista Suspensa'!$A$1:$F$92,3,),0)</f>
        <v>0</v>
      </c>
      <c r="AO12" s="197">
        <f>IF(OR(AL12&gt;0,AM12&gt;0),VLOOKUP(A12,'Lista Suspensa'!$A$1:$F$90,4,),0)</f>
        <v>0</v>
      </c>
      <c r="AP12" s="197">
        <f>IF(OR(AL12&gt;0,AM12&gt;0),VLOOKUP(A12,'Lista Suspensa'!$A$1:$F$90,5,),0)</f>
        <v>0</v>
      </c>
      <c r="AQ12" s="198">
        <f>IF(OR(AL12&gt;0,AM12&gt;0),VLOOKUP(A12,'Lista Suspensa'!$A$1:$F$90,6,),0)</f>
        <v>0</v>
      </c>
      <c r="AR12" s="193"/>
      <c r="AS12" s="193">
        <f t="shared" si="8"/>
        <v>0</v>
      </c>
      <c r="AT12" s="197">
        <f>IF(AR12&gt;0,VLOOKUP(A12,'Lista Suspensa'!$A$1:$F$92,3,),0)</f>
        <v>0</v>
      </c>
      <c r="AU12" s="197">
        <f>IF(OR(AR12&gt;0,AS12&gt;0),VLOOKUP(A12,'Lista Suspensa'!$A$1:$F$90,4,),0)</f>
        <v>0</v>
      </c>
      <c r="AV12" s="197">
        <f>IF(OR(AR12&gt;0,AS12&gt;0),VLOOKUP(A12,'Lista Suspensa'!$A$1:$F$90,5,),0)</f>
        <v>0</v>
      </c>
      <c r="AW12" s="197">
        <f>IF(OR(AR12&gt;0,AS12&gt;0),VLOOKUP(A12,'Lista Suspensa'!$A$1:$F$90,6,),0)</f>
        <v>0</v>
      </c>
      <c r="AX12" s="193"/>
      <c r="AY12" s="193">
        <f t="shared" si="9"/>
        <v>0</v>
      </c>
      <c r="AZ12" s="197">
        <f>IF(AX12&gt;0,VLOOKUP(A12,'Lista Suspensa'!$A$1:$F$92,3,),0)</f>
        <v>0</v>
      </c>
      <c r="BA12" s="197">
        <f>IF(OR(AX12&gt;0,AY12&gt;0),VLOOKUP(A12,'Lista Suspensa'!$A$1:$F$90,4,),0)</f>
        <v>0</v>
      </c>
      <c r="BB12" s="197">
        <f>IF(OR(AX12&gt;0,AY12&gt;0),VLOOKUP(A12,'Lista Suspensa'!$A$1:$F$90,5,),0)</f>
        <v>0</v>
      </c>
      <c r="BC12" s="197">
        <f>IF(OR(AX12&gt;0,AY12&gt;0),VLOOKUP(A12,'Lista Suspensa'!$A$1:$F$90,6,),0)</f>
        <v>0</v>
      </c>
      <c r="BD12" s="193"/>
      <c r="BE12" s="193">
        <f t="shared" si="10"/>
        <v>0</v>
      </c>
      <c r="BF12" s="197">
        <f>IF(BD12&gt;0,VLOOKUP(A12,'Lista Suspensa'!$A$1:$F$92,3,),0)</f>
        <v>0</v>
      </c>
      <c r="BG12" s="197">
        <f>IF(OR(BD12&gt;0,BE12&gt;0),VLOOKUP(A12,'Lista Suspensa'!$A$1:$F$90,4,),0)</f>
        <v>0</v>
      </c>
      <c r="BH12" s="197">
        <f>IF(OR(BD12&gt;0,BE12&gt;0),VLOOKUP(A12,'Lista Suspensa'!$A$1:$F$90,5,),0)</f>
        <v>0</v>
      </c>
      <c r="BI12" s="197">
        <f>IF(OR(BD12&gt;0,BE12&gt;0),VLOOKUP(A12,'Lista Suspensa'!$A$1:$F$90,6,),0)</f>
        <v>0</v>
      </c>
      <c r="BJ12" s="193"/>
      <c r="BK12" s="193">
        <f t="shared" si="11"/>
        <v>0</v>
      </c>
      <c r="BL12" s="197">
        <f>IF(BJ12&gt;0,VLOOKUP(A12,'Lista Suspensa'!$A$1:$F$92,3,),0)</f>
        <v>0</v>
      </c>
      <c r="BM12" s="197">
        <f>IF(OR(BJ12&gt;0,BK12&gt;0),VLOOKUP(A12,'Lista Suspensa'!$A$1:$F$90,4,),0)</f>
        <v>0</v>
      </c>
      <c r="BN12" s="197">
        <f>IF(OR(BJ12&gt;0,BK12&gt;0),VLOOKUP(A12,'Lista Suspensa'!$A$1:$F$90,5,),0)</f>
        <v>0</v>
      </c>
      <c r="BO12" s="197">
        <f>IF(OR(BJ12&gt;0,BK12&gt;0),VLOOKUP(A12,'Lista Suspensa'!$A$1:$F$90,6,),0)</f>
        <v>0</v>
      </c>
      <c r="BP12" s="193"/>
      <c r="BQ12" s="193">
        <f t="shared" si="12"/>
        <v>0</v>
      </c>
      <c r="BR12" s="197">
        <f>IF(BP12&gt;0,VLOOKUP(A12,'Lista Suspensa'!$A$1:$F$92,3,),0)</f>
        <v>0</v>
      </c>
      <c r="BS12" s="197">
        <f>IF(OR(BP12&gt;0,BQ12&gt;0),VLOOKUP(A12,'Lista Suspensa'!$A$1:$F$90,4,),0)</f>
        <v>0</v>
      </c>
      <c r="BT12" s="197">
        <f>IF(OR(BP12&gt;0,BQ12&gt;0),VLOOKUP(A12,'Lista Suspensa'!$A$1:$F$90,5,),0)</f>
        <v>0</v>
      </c>
      <c r="BU12" s="197">
        <f>IF(OR(BP12&gt;0,BQ12&gt;0),VLOOKUP(A12,'Lista Suspensa'!$A$1:$F$90,6,),0)</f>
        <v>0</v>
      </c>
      <c r="BV12" s="193"/>
      <c r="BW12" s="193">
        <f t="shared" si="13"/>
        <v>0</v>
      </c>
      <c r="BX12" s="197">
        <f>IF(BV12&gt;0,VLOOKUP(A12,'Lista Suspensa'!$A$1:$F$92,3,),0)</f>
        <v>0</v>
      </c>
      <c r="BY12" s="197">
        <f>IF(OR(BV12&gt;0,BW12&gt;0),VLOOKUP(A12,'Lista Suspensa'!$A$1:$F$90,4,),0)</f>
        <v>0</v>
      </c>
      <c r="BZ12" s="197">
        <f>IF(OR(BV12&gt;0,BW12&gt;0),VLOOKUP(A12,'Lista Suspensa'!$A$1:$F$90,5,),0)</f>
        <v>0</v>
      </c>
      <c r="CA12" s="197">
        <f>IF(OR(BV12&gt;0,BW12&gt;0),VLOOKUP(A12,'Lista Suspensa'!$A$1:$F$90,6,),0)</f>
        <v>0</v>
      </c>
      <c r="CB12" s="193"/>
      <c r="CC12" s="193">
        <f t="shared" si="14"/>
        <v>0</v>
      </c>
      <c r="CD12" s="197">
        <f>IF(CB12&gt;0,VLOOKUP(A12,'Lista Suspensa'!$A$1:$F$92,3,),0)</f>
        <v>0</v>
      </c>
      <c r="CE12" s="197">
        <f>IF(OR(CB12&gt;0,CC12&gt;0),VLOOKUP(A12,'Lista Suspensa'!$A$1:$F$90,4,),0)</f>
        <v>0</v>
      </c>
      <c r="CF12" s="197">
        <f>IF(OR(CB12&gt;0,CC12&gt;0),VLOOKUP(A12,'Lista Suspensa'!$A$1:$F$90,5,),0)</f>
        <v>0</v>
      </c>
      <c r="CG12" s="197">
        <f>IF(OR(CB12&gt;0,CC12&gt;0),VLOOKUP(A12,'Lista Suspensa'!$A$1:$F$90,6,),0)</f>
        <v>0</v>
      </c>
      <c r="CH12" s="193"/>
      <c r="CI12" s="193">
        <f t="shared" si="15"/>
        <v>0</v>
      </c>
      <c r="CJ12" s="197">
        <f>IF(CH12&gt;0,VLOOKUP(A12,'Lista Suspensa'!$A$1:$F$92,3,),0)</f>
        <v>0</v>
      </c>
      <c r="CK12" s="197">
        <f>IF(OR(CH12&gt;0,CI12&gt;0),VLOOKUP(A12,'Lista Suspensa'!$A$1:$F$90,4,),0)</f>
        <v>0</v>
      </c>
      <c r="CL12" s="197">
        <f>IF(OR(CH12&gt;0,CI12&gt;0),VLOOKUP(A12,'Lista Suspensa'!$A$1:$F$90,5,),0)</f>
        <v>0</v>
      </c>
      <c r="CM12" s="201">
        <f>IF(OR(CH12&gt;0,CI12&gt;0),VLOOKUP(A12,'Lista Suspensa'!$A$1:$F$90,6,),0)</f>
        <v>0</v>
      </c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</row>
    <row r="13">
      <c r="A13" s="182"/>
      <c r="B13" s="183"/>
      <c r="C13" s="184">
        <f t="shared" si="1"/>
        <v>0</v>
      </c>
      <c r="D13" s="187">
        <f>IF(B13&gt;0,VLOOKUP(A13,'Lista Suspensa'!$A$1:$F$92,3,),0)</f>
        <v>0</v>
      </c>
      <c r="E13" s="187">
        <f>IF(OR(B13&gt;0,C13&gt;0),VLOOKUP(A13,'Lista Suspensa'!$A$1:$F$90,4,),0)</f>
        <v>0</v>
      </c>
      <c r="F13" s="187">
        <f>IF(OR(B13&gt;0,C13&gt;0),VLOOKUP(A13,'Lista Suspensa'!$A$1:$F$90,5,),0)</f>
        <v>0</v>
      </c>
      <c r="G13" s="188">
        <f>IF(OR(B13&gt;0,C13&gt;0),VLOOKUP(A13,'Lista Suspensa'!$A$1:$F$90,6,),0)</f>
        <v>0</v>
      </c>
      <c r="H13" s="183"/>
      <c r="I13" s="183">
        <f t="shared" si="2"/>
        <v>0</v>
      </c>
      <c r="J13" s="187">
        <f>IF(H13&gt;0,VLOOKUP(A13,'Lista Suspensa'!$A$1:$F$92,3,),0)</f>
        <v>0</v>
      </c>
      <c r="K13" s="187">
        <f>IF(OR(H13&gt;0,I13&gt;0),VLOOKUP(A13,'Lista Suspensa'!$A$1:$F$90,4,),0)</f>
        <v>0</v>
      </c>
      <c r="L13" s="187">
        <f>IF(OR(H13&gt;0,I13&gt;0),VLOOKUP(A13,'Lista Suspensa'!$A$1:$F$90,5,),0)</f>
        <v>0</v>
      </c>
      <c r="M13" s="188">
        <f>IF(OR(H13&gt;0,I13&gt;0),VLOOKUP(A13,'Lista Suspensa'!$A$1:$F$90,6,),0)</f>
        <v>0</v>
      </c>
      <c r="N13" s="183"/>
      <c r="O13" s="183">
        <f t="shared" si="3"/>
        <v>0</v>
      </c>
      <c r="P13" s="187">
        <f>IF(N13&gt;0,VLOOKUP(A13,'Lista Suspensa'!$A$1:$F$92,3,),0)</f>
        <v>0</v>
      </c>
      <c r="Q13" s="187">
        <f>IF(OR(N13&gt;0,O13&gt;0),VLOOKUP(A13,'Lista Suspensa'!$A$1:$F$90,4,),0)</f>
        <v>0</v>
      </c>
      <c r="R13" s="187">
        <f>IF(OR(N13&gt;0,O13&gt;0),VLOOKUP(A13,'Lista Suspensa'!$A$1:$F$90,5,),0)</f>
        <v>0</v>
      </c>
      <c r="S13" s="188">
        <f>IF(OR(N13&gt;0,O13&gt;0),VLOOKUP(A13,'Lista Suspensa'!$A$1:$F$90,6,),0)</f>
        <v>0</v>
      </c>
      <c r="T13" s="183"/>
      <c r="U13" s="183">
        <f t="shared" si="4"/>
        <v>0</v>
      </c>
      <c r="V13" s="187">
        <f>IF(T13&gt;0,VLOOKUP(A13,'Lista Suspensa'!$A$1:$F$92,3,),0)</f>
        <v>0</v>
      </c>
      <c r="W13" s="187">
        <f>IF(OR(T13&gt;0,U13&gt;0),VLOOKUP(A13,'Lista Suspensa'!$A$1:$F$90,4,),0)</f>
        <v>0</v>
      </c>
      <c r="X13" s="187">
        <f>IF(OR(T13&gt;0,U13&gt;0),VLOOKUP(A13,'Lista Suspensa'!$A$1:$F$90,5,),0)</f>
        <v>0</v>
      </c>
      <c r="Y13" s="188">
        <f>IF(OR(T13&gt;0,U13&gt;0),VLOOKUP(A13,'Lista Suspensa'!$A$1:$F$90,6,),0)</f>
        <v>0</v>
      </c>
      <c r="Z13" s="183"/>
      <c r="AA13" s="183">
        <f t="shared" si="5"/>
        <v>0</v>
      </c>
      <c r="AB13" s="187">
        <f>IF(Z13&gt;0,VLOOKUP(A13,'Lista Suspensa'!$A$1:$F$92,3,),0)</f>
        <v>0</v>
      </c>
      <c r="AC13" s="187">
        <f>IF(OR(Z13&gt;0,AA13&gt;0),VLOOKUP(A13,'Lista Suspensa'!$A$1:$F$90,4,),0)</f>
        <v>0</v>
      </c>
      <c r="AD13" s="187">
        <f>IF(OR(Z13&gt;0,AA13&gt;0),VLOOKUP(A13,'Lista Suspensa'!$A$1:$F$90,5,),0)</f>
        <v>0</v>
      </c>
      <c r="AE13" s="188">
        <f>IF(OR(Z13&gt;0,AA13&gt;0),VLOOKUP(A13,'Lista Suspensa'!$A$1:$F$90,6,),0)</f>
        <v>0</v>
      </c>
      <c r="AF13" s="183"/>
      <c r="AG13" s="183">
        <f t="shared" si="6"/>
        <v>0</v>
      </c>
      <c r="AH13" s="187">
        <f>IF(AF13&gt;0,VLOOKUP(A13,'Lista Suspensa'!$A$1:$F$92,3,),0)</f>
        <v>0</v>
      </c>
      <c r="AI13" s="187">
        <f>IF(OR(AF13&gt;0,AG13&gt;0),VLOOKUP(A13,'Lista Suspensa'!$A$1:$F$90,4,),0)</f>
        <v>0</v>
      </c>
      <c r="AJ13" s="187">
        <f>IF(OR(AF13&gt;0,AG13&gt;0),VLOOKUP(A13,'Lista Suspensa'!$A$1:$F$90,5,),0)</f>
        <v>0</v>
      </c>
      <c r="AK13" s="188">
        <f>IF(OR(AF13&gt;0,AG13&gt;0),VLOOKUP(A13,'Lista Suspensa'!$A$1:$F$90,6,),0)</f>
        <v>0</v>
      </c>
      <c r="AL13" s="183"/>
      <c r="AM13" s="183">
        <f t="shared" si="7"/>
        <v>0</v>
      </c>
      <c r="AN13" s="187">
        <f>IF(AL13&gt;0,VLOOKUP(A13,'Lista Suspensa'!$A$1:$F$92,3,),0)</f>
        <v>0</v>
      </c>
      <c r="AO13" s="187">
        <f>IF(OR(AL13&gt;0,AM13&gt;0),VLOOKUP(A13,'Lista Suspensa'!$A$1:$F$90,4,),0)</f>
        <v>0</v>
      </c>
      <c r="AP13" s="187">
        <f>IF(OR(AL13&gt;0,AM13&gt;0),VLOOKUP(A13,'Lista Suspensa'!$A$1:$F$90,5,),0)</f>
        <v>0</v>
      </c>
      <c r="AQ13" s="188">
        <f>IF(OR(AL13&gt;0,AM13&gt;0),VLOOKUP(A13,'Lista Suspensa'!$A$1:$F$90,6,),0)</f>
        <v>0</v>
      </c>
      <c r="AR13" s="183"/>
      <c r="AS13" s="183">
        <f t="shared" si="8"/>
        <v>0</v>
      </c>
      <c r="AT13" s="187">
        <f>IF(AR13&gt;0,VLOOKUP(A13,'Lista Suspensa'!$A$1:$F$92,3,),0)</f>
        <v>0</v>
      </c>
      <c r="AU13" s="187">
        <f>IF(OR(AR13&gt;0,AS13&gt;0),VLOOKUP(A13,'Lista Suspensa'!$A$1:$F$90,4,),0)</f>
        <v>0</v>
      </c>
      <c r="AV13" s="187">
        <f>IF(OR(AR13&gt;0,AS13&gt;0),VLOOKUP(A13,'Lista Suspensa'!$A$1:$F$90,5,),0)</f>
        <v>0</v>
      </c>
      <c r="AW13" s="187">
        <f>IF(OR(AR13&gt;0,AS13&gt;0),VLOOKUP(A13,'Lista Suspensa'!$A$1:$F$90,6,),0)</f>
        <v>0</v>
      </c>
      <c r="AX13" s="183"/>
      <c r="AY13" s="183">
        <f t="shared" si="9"/>
        <v>0</v>
      </c>
      <c r="AZ13" s="187">
        <f>IF(AX13&gt;0,VLOOKUP(A13,'Lista Suspensa'!$A$1:$F$92,3,),0)</f>
        <v>0</v>
      </c>
      <c r="BA13" s="187">
        <f>IF(OR(AX13&gt;0,AY13&gt;0),VLOOKUP(A13,'Lista Suspensa'!$A$1:$F$90,4,),0)</f>
        <v>0</v>
      </c>
      <c r="BB13" s="187">
        <f>IF(OR(AX13&gt;0,AY13&gt;0),VLOOKUP(A13,'Lista Suspensa'!$A$1:$F$90,5,),0)</f>
        <v>0</v>
      </c>
      <c r="BC13" s="187">
        <f>IF(OR(AX13&gt;0,AY13&gt;0),VLOOKUP(A13,'Lista Suspensa'!$A$1:$F$90,6,),0)</f>
        <v>0</v>
      </c>
      <c r="BD13" s="183"/>
      <c r="BE13" s="183">
        <f t="shared" si="10"/>
        <v>0</v>
      </c>
      <c r="BF13" s="187">
        <f>IF(BD13&gt;0,VLOOKUP(A13,'Lista Suspensa'!$A$1:$F$92,3,),0)</f>
        <v>0</v>
      </c>
      <c r="BG13" s="187">
        <f>IF(OR(BD13&gt;0,BE13&gt;0),VLOOKUP(A13,'Lista Suspensa'!$A$1:$F$90,4,),0)</f>
        <v>0</v>
      </c>
      <c r="BH13" s="187">
        <f>IF(OR(BD13&gt;0,BE13&gt;0),VLOOKUP(A13,'Lista Suspensa'!$A$1:$F$90,5,),0)</f>
        <v>0</v>
      </c>
      <c r="BI13" s="187">
        <f>IF(OR(BD13&gt;0,BE13&gt;0),VLOOKUP(A13,'Lista Suspensa'!$A$1:$F$90,6,),0)</f>
        <v>0</v>
      </c>
      <c r="BJ13" s="183"/>
      <c r="BK13" s="183">
        <f t="shared" si="11"/>
        <v>0</v>
      </c>
      <c r="BL13" s="187">
        <f>IF(BJ13&gt;0,VLOOKUP(A13,'Lista Suspensa'!$A$1:$F$92,3,),0)</f>
        <v>0</v>
      </c>
      <c r="BM13" s="187">
        <f>IF(OR(BJ13&gt;0,BK13&gt;0),VLOOKUP(A13,'Lista Suspensa'!$A$1:$F$90,4,),0)</f>
        <v>0</v>
      </c>
      <c r="BN13" s="187">
        <f>IF(OR(BJ13&gt;0,BK13&gt;0),VLOOKUP(A13,'Lista Suspensa'!$A$1:$F$90,5,),0)</f>
        <v>0</v>
      </c>
      <c r="BO13" s="187">
        <f>IF(OR(BJ13&gt;0,BK13&gt;0),VLOOKUP(A13,'Lista Suspensa'!$A$1:$F$90,6,),0)</f>
        <v>0</v>
      </c>
      <c r="BP13" s="183"/>
      <c r="BQ13" s="183">
        <f t="shared" si="12"/>
        <v>0</v>
      </c>
      <c r="BR13" s="187">
        <f>IF(BP13&gt;0,VLOOKUP(A13,'Lista Suspensa'!$A$1:$F$92,3,),0)</f>
        <v>0</v>
      </c>
      <c r="BS13" s="187">
        <f>IF(OR(BP13&gt;0,BQ13&gt;0),VLOOKUP(A13,'Lista Suspensa'!$A$1:$F$90,4,),0)</f>
        <v>0</v>
      </c>
      <c r="BT13" s="187">
        <f>IF(OR(BP13&gt;0,BQ13&gt;0),VLOOKUP(A13,'Lista Suspensa'!$A$1:$F$90,5,),0)</f>
        <v>0</v>
      </c>
      <c r="BU13" s="187">
        <f>IF(OR(BP13&gt;0,BQ13&gt;0),VLOOKUP(A13,'Lista Suspensa'!$A$1:$F$90,6,),0)</f>
        <v>0</v>
      </c>
      <c r="BV13" s="183"/>
      <c r="BW13" s="183">
        <f t="shared" si="13"/>
        <v>0</v>
      </c>
      <c r="BX13" s="187">
        <f>IF(BV13&gt;0,VLOOKUP(A13,'Lista Suspensa'!$A$1:$F$92,3,),0)</f>
        <v>0</v>
      </c>
      <c r="BY13" s="187">
        <f>IF(OR(BV13&gt;0,BW13&gt;0),VLOOKUP(A13,'Lista Suspensa'!$A$1:$F$90,4,),0)</f>
        <v>0</v>
      </c>
      <c r="BZ13" s="187">
        <f>IF(OR(BV13&gt;0,BW13&gt;0),VLOOKUP(A13,'Lista Suspensa'!$A$1:$F$90,5,),0)</f>
        <v>0</v>
      </c>
      <c r="CA13" s="187">
        <f>IF(OR(BV13&gt;0,BW13&gt;0),VLOOKUP(A13,'Lista Suspensa'!$A$1:$F$90,6,),0)</f>
        <v>0</v>
      </c>
      <c r="CB13" s="183"/>
      <c r="CC13" s="183">
        <f t="shared" si="14"/>
        <v>0</v>
      </c>
      <c r="CD13" s="187">
        <f>IF(CB13&gt;0,VLOOKUP(A13,'Lista Suspensa'!$A$1:$F$92,3,),0)</f>
        <v>0</v>
      </c>
      <c r="CE13" s="187">
        <f>IF(OR(CB13&gt;0,CC13&gt;0),VLOOKUP(A13,'Lista Suspensa'!$A$1:$F$90,4,),0)</f>
        <v>0</v>
      </c>
      <c r="CF13" s="187">
        <f>IF(OR(CB13&gt;0,CC13&gt;0),VLOOKUP(A13,'Lista Suspensa'!$A$1:$F$90,5,),0)</f>
        <v>0</v>
      </c>
      <c r="CG13" s="187">
        <f>IF(OR(CB13&gt;0,CC13&gt;0),VLOOKUP(A13,'Lista Suspensa'!$A$1:$F$90,6,),0)</f>
        <v>0</v>
      </c>
      <c r="CH13" s="183"/>
      <c r="CI13" s="183">
        <f t="shared" si="15"/>
        <v>0</v>
      </c>
      <c r="CJ13" s="187">
        <f>IF(CH13&gt;0,VLOOKUP(A13,'Lista Suspensa'!$A$1:$F$92,3,),0)</f>
        <v>0</v>
      </c>
      <c r="CK13" s="187">
        <f>IF(OR(CH13&gt;0,CI13&gt;0),VLOOKUP(A13,'Lista Suspensa'!$A$1:$F$90,4,),0)</f>
        <v>0</v>
      </c>
      <c r="CL13" s="187">
        <f>IF(OR(CH13&gt;0,CI13&gt;0),VLOOKUP(A13,'Lista Suspensa'!$A$1:$F$90,5,),0)</f>
        <v>0</v>
      </c>
      <c r="CM13" s="202">
        <f>IF(OR(CH13&gt;0,CI13&gt;0),VLOOKUP(A13,'Lista Suspensa'!$A$1:$F$90,6,),0)</f>
        <v>0</v>
      </c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</row>
    <row r="14" ht="15.75" customHeight="1">
      <c r="A14" s="192"/>
      <c r="B14" s="193"/>
      <c r="C14" s="194">
        <f t="shared" si="1"/>
        <v>0</v>
      </c>
      <c r="D14" s="197">
        <f>IF(B14&gt;0,VLOOKUP(A14,'Lista Suspensa'!$A$1:$F$92,3,),0)</f>
        <v>0</v>
      </c>
      <c r="E14" s="197">
        <f>IF(OR(B14&gt;0,C14&gt;0),VLOOKUP(A14,'Lista Suspensa'!$A$1:$F$90,4,),0)</f>
        <v>0</v>
      </c>
      <c r="F14" s="197">
        <f>IF(OR(B14&gt;0,C14&gt;0),VLOOKUP(A14,'Lista Suspensa'!$A$1:$F$90,5,),0)</f>
        <v>0</v>
      </c>
      <c r="G14" s="198">
        <f>IF(OR(B14&gt;0,C14&gt;0),VLOOKUP(A14,'Lista Suspensa'!$A$1:$F$90,6,),0)</f>
        <v>0</v>
      </c>
      <c r="H14" s="193"/>
      <c r="I14" s="193">
        <f t="shared" si="2"/>
        <v>0</v>
      </c>
      <c r="J14" s="197">
        <f>IF(H14&gt;0,VLOOKUP(A14,'Lista Suspensa'!$A$1:$F$92,3,),0)</f>
        <v>0</v>
      </c>
      <c r="K14" s="197">
        <f>IF(OR(H14&gt;0,I14&gt;0),VLOOKUP(A14,'Lista Suspensa'!$A$1:$F$90,4,),0)</f>
        <v>0</v>
      </c>
      <c r="L14" s="197">
        <f>IF(OR(H14&gt;0,I14&gt;0),VLOOKUP(A14,'Lista Suspensa'!$A$1:$F$90,5,),0)</f>
        <v>0</v>
      </c>
      <c r="M14" s="198">
        <f>IF(OR(H14&gt;0,I14&gt;0),VLOOKUP(A14,'Lista Suspensa'!$A$1:$F$90,6,),0)</f>
        <v>0</v>
      </c>
      <c r="N14" s="193"/>
      <c r="O14" s="193">
        <f t="shared" si="3"/>
        <v>0</v>
      </c>
      <c r="P14" s="197">
        <f>IF(N14&gt;0,VLOOKUP(A14,'Lista Suspensa'!$A$1:$F$92,3,),0)</f>
        <v>0</v>
      </c>
      <c r="Q14" s="197">
        <f>IF(OR(N14&gt;0,O14&gt;0),VLOOKUP(A14,'Lista Suspensa'!$A$1:$F$90,4,),0)</f>
        <v>0</v>
      </c>
      <c r="R14" s="197">
        <f>IF(OR(N14&gt;0,O14&gt;0),VLOOKUP(A14,'Lista Suspensa'!$A$1:$F$90,5,),0)</f>
        <v>0</v>
      </c>
      <c r="S14" s="198">
        <f>IF(OR(N14&gt;0,O14&gt;0),VLOOKUP(A14,'Lista Suspensa'!$A$1:$F$90,6,),0)</f>
        <v>0</v>
      </c>
      <c r="T14" s="193"/>
      <c r="U14" s="193">
        <f t="shared" si="4"/>
        <v>0</v>
      </c>
      <c r="V14" s="197">
        <f>IF(T14&gt;0,VLOOKUP(A14,'Lista Suspensa'!$A$1:$F$92,3,),0)</f>
        <v>0</v>
      </c>
      <c r="W14" s="197">
        <f>IF(OR(T14&gt;0,U14&gt;0),VLOOKUP(A14,'Lista Suspensa'!$A$1:$F$90,4,),0)</f>
        <v>0</v>
      </c>
      <c r="X14" s="197">
        <f>IF(OR(T14&gt;0,U14&gt;0),VLOOKUP(A14,'Lista Suspensa'!$A$1:$F$90,5,),0)</f>
        <v>0</v>
      </c>
      <c r="Y14" s="198">
        <f>IF(OR(T14&gt;0,U14&gt;0),VLOOKUP(A14,'Lista Suspensa'!$A$1:$F$90,6,),0)</f>
        <v>0</v>
      </c>
      <c r="Z14" s="193"/>
      <c r="AA14" s="193">
        <f t="shared" si="5"/>
        <v>0</v>
      </c>
      <c r="AB14" s="197">
        <f>IF(Z14&gt;0,VLOOKUP(A14,'Lista Suspensa'!$A$1:$F$92,3,),0)</f>
        <v>0</v>
      </c>
      <c r="AC14" s="197">
        <f>IF(OR(Z14&gt;0,AA14&gt;0),VLOOKUP(A14,'Lista Suspensa'!$A$1:$F$90,4,),0)</f>
        <v>0</v>
      </c>
      <c r="AD14" s="197">
        <f>IF(OR(Z14&gt;0,AA14&gt;0),VLOOKUP(A14,'Lista Suspensa'!$A$1:$F$90,5,),0)</f>
        <v>0</v>
      </c>
      <c r="AE14" s="198">
        <f>IF(OR(Z14&gt;0,AA14&gt;0),VLOOKUP(A14,'Lista Suspensa'!$A$1:$F$90,6,),0)</f>
        <v>0</v>
      </c>
      <c r="AF14" s="193"/>
      <c r="AG14" s="193">
        <f t="shared" si="6"/>
        <v>0</v>
      </c>
      <c r="AH14" s="197">
        <f>IF(AF14&gt;0,VLOOKUP(A14,'Lista Suspensa'!$A$1:$F$92,3,),0)</f>
        <v>0</v>
      </c>
      <c r="AI14" s="197">
        <f>IF(OR(AF14&gt;0,AG14&gt;0),VLOOKUP(A14,'Lista Suspensa'!$A$1:$F$90,4,),0)</f>
        <v>0</v>
      </c>
      <c r="AJ14" s="197">
        <f>IF(OR(AF14&gt;0,AG14&gt;0),VLOOKUP(A14,'Lista Suspensa'!$A$1:$F$90,5,),0)</f>
        <v>0</v>
      </c>
      <c r="AK14" s="198">
        <f>IF(OR(AF14&gt;0,AG14&gt;0),VLOOKUP(A14,'Lista Suspensa'!$A$1:$F$90,6,),0)</f>
        <v>0</v>
      </c>
      <c r="AL14" s="193"/>
      <c r="AM14" s="193">
        <f t="shared" si="7"/>
        <v>0</v>
      </c>
      <c r="AN14" s="197">
        <f>IF(AL14&gt;0,VLOOKUP(A14,'Lista Suspensa'!$A$1:$F$92,3,),0)</f>
        <v>0</v>
      </c>
      <c r="AO14" s="197">
        <f>IF(OR(AL14&gt;0,AM14&gt;0),VLOOKUP(A14,'Lista Suspensa'!$A$1:$F$90,4,),0)</f>
        <v>0</v>
      </c>
      <c r="AP14" s="197">
        <f>IF(OR(AL14&gt;0,AM14&gt;0),VLOOKUP(A14,'Lista Suspensa'!$A$1:$F$90,5,),0)</f>
        <v>0</v>
      </c>
      <c r="AQ14" s="198">
        <f>IF(OR(AL14&gt;0,AM14&gt;0),VLOOKUP(A14,'Lista Suspensa'!$A$1:$F$90,6,),0)</f>
        <v>0</v>
      </c>
      <c r="AR14" s="193"/>
      <c r="AS14" s="193">
        <f t="shared" si="8"/>
        <v>0</v>
      </c>
      <c r="AT14" s="197">
        <f>IF(AR14&gt;0,VLOOKUP(A14,'Lista Suspensa'!$A$1:$F$92,3,),0)</f>
        <v>0</v>
      </c>
      <c r="AU14" s="197">
        <f>IF(OR(AR14&gt;0,AS14&gt;0),VLOOKUP(A14,'Lista Suspensa'!$A$1:$F$90,4,),0)</f>
        <v>0</v>
      </c>
      <c r="AV14" s="197">
        <f>IF(OR(AR14&gt;0,AS14&gt;0),VLOOKUP(A14,'Lista Suspensa'!$A$1:$F$90,5,),0)</f>
        <v>0</v>
      </c>
      <c r="AW14" s="197">
        <f>IF(OR(AR14&gt;0,AS14&gt;0),VLOOKUP(A14,'Lista Suspensa'!$A$1:$F$90,6,),0)</f>
        <v>0</v>
      </c>
      <c r="AX14" s="193"/>
      <c r="AY14" s="193">
        <f t="shared" si="9"/>
        <v>0</v>
      </c>
      <c r="AZ14" s="197">
        <f>IF(AX14&gt;0,VLOOKUP(A14,'Lista Suspensa'!$A$1:$F$92,3,),0)</f>
        <v>0</v>
      </c>
      <c r="BA14" s="197">
        <f>IF(OR(AX14&gt;0,AY14&gt;0),VLOOKUP(A14,'Lista Suspensa'!$A$1:$F$90,4,),0)</f>
        <v>0</v>
      </c>
      <c r="BB14" s="197">
        <f>IF(OR(AX14&gt;0,AY14&gt;0),VLOOKUP(A14,'Lista Suspensa'!$A$1:$F$90,5,),0)</f>
        <v>0</v>
      </c>
      <c r="BC14" s="197">
        <f>IF(OR(AX14&gt;0,AY14&gt;0),VLOOKUP(A14,'Lista Suspensa'!$A$1:$F$90,6,),0)</f>
        <v>0</v>
      </c>
      <c r="BD14" s="193"/>
      <c r="BE14" s="193">
        <f t="shared" si="10"/>
        <v>0</v>
      </c>
      <c r="BF14" s="197">
        <f>IF(BD14&gt;0,VLOOKUP(A14,'Lista Suspensa'!$A$1:$F$92,3,),0)</f>
        <v>0</v>
      </c>
      <c r="BG14" s="197">
        <f>IF(OR(BD14&gt;0,BE14&gt;0),VLOOKUP(A14,'Lista Suspensa'!$A$1:$F$90,4,),0)</f>
        <v>0</v>
      </c>
      <c r="BH14" s="197">
        <f>IF(OR(BD14&gt;0,BE14&gt;0),VLOOKUP(A14,'Lista Suspensa'!$A$1:$F$90,5,),0)</f>
        <v>0</v>
      </c>
      <c r="BI14" s="197">
        <f>IF(OR(BD14&gt;0,BE14&gt;0),VLOOKUP(A14,'Lista Suspensa'!$A$1:$F$90,6,),0)</f>
        <v>0</v>
      </c>
      <c r="BJ14" s="193"/>
      <c r="BK14" s="193">
        <f t="shared" si="11"/>
        <v>0</v>
      </c>
      <c r="BL14" s="197">
        <f>IF(BJ14&gt;0,VLOOKUP(A14,'Lista Suspensa'!$A$1:$F$92,3,),0)</f>
        <v>0</v>
      </c>
      <c r="BM14" s="197">
        <f>IF(OR(BJ14&gt;0,BK14&gt;0),VLOOKUP(A14,'Lista Suspensa'!$A$1:$F$90,4,),0)</f>
        <v>0</v>
      </c>
      <c r="BN14" s="197">
        <f>IF(OR(BJ14&gt;0,BK14&gt;0),VLOOKUP(A14,'Lista Suspensa'!$A$1:$F$90,5,),0)</f>
        <v>0</v>
      </c>
      <c r="BO14" s="197">
        <f>IF(OR(BJ14&gt;0,BK14&gt;0),VLOOKUP(A14,'Lista Suspensa'!$A$1:$F$90,6,),0)</f>
        <v>0</v>
      </c>
      <c r="BP14" s="193"/>
      <c r="BQ14" s="193">
        <f t="shared" si="12"/>
        <v>0</v>
      </c>
      <c r="BR14" s="197">
        <f>IF(BP14&gt;0,VLOOKUP(A14,'Lista Suspensa'!$A$1:$F$92,3,),0)</f>
        <v>0</v>
      </c>
      <c r="BS14" s="197">
        <f>IF(OR(BP14&gt;0,BQ14&gt;0),VLOOKUP(A14,'Lista Suspensa'!$A$1:$F$90,4,),0)</f>
        <v>0</v>
      </c>
      <c r="BT14" s="197">
        <f>IF(OR(BP14&gt;0,BQ14&gt;0),VLOOKUP(A14,'Lista Suspensa'!$A$1:$F$90,5,),0)</f>
        <v>0</v>
      </c>
      <c r="BU14" s="197">
        <f>IF(OR(BP14&gt;0,BQ14&gt;0),VLOOKUP(A14,'Lista Suspensa'!$A$1:$F$90,6,),0)</f>
        <v>0</v>
      </c>
      <c r="BV14" s="193"/>
      <c r="BW14" s="193">
        <f t="shared" si="13"/>
        <v>0</v>
      </c>
      <c r="BX14" s="197">
        <f>IF(BV14&gt;0,VLOOKUP(A14,'Lista Suspensa'!$A$1:$F$92,3,),0)</f>
        <v>0</v>
      </c>
      <c r="BY14" s="197">
        <f>IF(OR(BV14&gt;0,BW14&gt;0),VLOOKUP(A14,'Lista Suspensa'!$A$1:$F$90,4,),0)</f>
        <v>0</v>
      </c>
      <c r="BZ14" s="197">
        <f>IF(OR(BV14&gt;0,BW14&gt;0),VLOOKUP(A14,'Lista Suspensa'!$A$1:$F$90,5,),0)</f>
        <v>0</v>
      </c>
      <c r="CA14" s="197">
        <f>IF(OR(BV14&gt;0,BW14&gt;0),VLOOKUP(A14,'Lista Suspensa'!$A$1:$F$90,6,),0)</f>
        <v>0</v>
      </c>
      <c r="CB14" s="193"/>
      <c r="CC14" s="193">
        <f t="shared" si="14"/>
        <v>0</v>
      </c>
      <c r="CD14" s="197">
        <f>IF(CB14&gt;0,VLOOKUP(A14,'Lista Suspensa'!$A$1:$F$92,3,),0)</f>
        <v>0</v>
      </c>
      <c r="CE14" s="197">
        <f>IF(OR(CB14&gt;0,CC14&gt;0),VLOOKUP(A14,'Lista Suspensa'!$A$1:$F$90,4,),0)</f>
        <v>0</v>
      </c>
      <c r="CF14" s="197">
        <f>IF(OR(CB14&gt;0,CC14&gt;0),VLOOKUP(A14,'Lista Suspensa'!$A$1:$F$90,5,),0)</f>
        <v>0</v>
      </c>
      <c r="CG14" s="197">
        <f>IF(OR(CB14&gt;0,CC14&gt;0),VLOOKUP(A14,'Lista Suspensa'!$A$1:$F$90,6,),0)</f>
        <v>0</v>
      </c>
      <c r="CH14" s="193"/>
      <c r="CI14" s="193">
        <f t="shared" si="15"/>
        <v>0</v>
      </c>
      <c r="CJ14" s="197">
        <f>IF(CH14&gt;0,VLOOKUP(A14,'Lista Suspensa'!$A$1:$F$92,3,),0)</f>
        <v>0</v>
      </c>
      <c r="CK14" s="197">
        <f>IF(OR(CH14&gt;0,CI14&gt;0),VLOOKUP(A14,'Lista Suspensa'!$A$1:$F$90,4,),0)</f>
        <v>0</v>
      </c>
      <c r="CL14" s="197">
        <f>IF(OR(CH14&gt;0,CI14&gt;0),VLOOKUP(A14,'Lista Suspensa'!$A$1:$F$90,5,),0)</f>
        <v>0</v>
      </c>
      <c r="CM14" s="201">
        <f>IF(OR(CH14&gt;0,CI14&gt;0),VLOOKUP(A14,'Lista Suspensa'!$A$1:$F$90,6,),0)</f>
        <v>0</v>
      </c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</row>
    <row r="15">
      <c r="A15" s="182"/>
      <c r="B15" s="183"/>
      <c r="C15" s="184">
        <f t="shared" si="1"/>
        <v>0</v>
      </c>
      <c r="D15" s="187">
        <f>IF(B15&gt;0,VLOOKUP(A15,'Lista Suspensa'!$A$1:$F$92,3,),0)</f>
        <v>0</v>
      </c>
      <c r="E15" s="187">
        <f>IF(OR(B15&gt;0,C15&gt;0),VLOOKUP(A15,'Lista Suspensa'!$A$1:$F$90,4,),0)</f>
        <v>0</v>
      </c>
      <c r="F15" s="187">
        <f>IF(OR(B15&gt;0,C15&gt;0),VLOOKUP(A15,'Lista Suspensa'!$A$1:$F$90,5,),0)</f>
        <v>0</v>
      </c>
      <c r="G15" s="188">
        <f>IF(OR(B15&gt;0,C15&gt;0),VLOOKUP(A15,'Lista Suspensa'!$A$1:$F$90,6,),0)</f>
        <v>0</v>
      </c>
      <c r="H15" s="183"/>
      <c r="I15" s="183">
        <f t="shared" si="2"/>
        <v>0</v>
      </c>
      <c r="J15" s="187">
        <f>IF(H15&gt;0,VLOOKUP(A15,'Lista Suspensa'!$A$1:$F$92,3,),0)</f>
        <v>0</v>
      </c>
      <c r="K15" s="187">
        <f>IF(OR(H15&gt;0,I15&gt;0),VLOOKUP(A15,'Lista Suspensa'!$A$1:$F$90,4,),0)</f>
        <v>0</v>
      </c>
      <c r="L15" s="187">
        <f>IF(OR(H15&gt;0,I15&gt;0),VLOOKUP(A15,'Lista Suspensa'!$A$1:$F$90,5,),0)</f>
        <v>0</v>
      </c>
      <c r="M15" s="188">
        <f>IF(OR(H15&gt;0,I15&gt;0),VLOOKUP(A15,'Lista Suspensa'!$A$1:$F$90,6,),0)</f>
        <v>0</v>
      </c>
      <c r="N15" s="183"/>
      <c r="O15" s="183">
        <f t="shared" si="3"/>
        <v>0</v>
      </c>
      <c r="P15" s="187">
        <f>IF(N15&gt;0,VLOOKUP(A15,'Lista Suspensa'!$A$1:$F$92,3,),0)</f>
        <v>0</v>
      </c>
      <c r="Q15" s="187">
        <f>IF(OR(N15&gt;0,O15&gt;0),VLOOKUP(A15,'Lista Suspensa'!$A$1:$F$90,4,),0)</f>
        <v>0</v>
      </c>
      <c r="R15" s="187">
        <f>IF(OR(N15&gt;0,O15&gt;0),VLOOKUP(A15,'Lista Suspensa'!$A$1:$F$90,5,),0)</f>
        <v>0</v>
      </c>
      <c r="S15" s="188">
        <f>IF(OR(N15&gt;0,O15&gt;0),VLOOKUP(A15,'Lista Suspensa'!$A$1:$F$90,6,),0)</f>
        <v>0</v>
      </c>
      <c r="T15" s="183"/>
      <c r="U15" s="183">
        <f t="shared" si="4"/>
        <v>0</v>
      </c>
      <c r="V15" s="187">
        <f>IF(T15&gt;0,VLOOKUP(A15,'Lista Suspensa'!$A$1:$F$92,3,),0)</f>
        <v>0</v>
      </c>
      <c r="W15" s="187">
        <f>IF(OR(T15&gt;0,U15&gt;0),VLOOKUP(A15,'Lista Suspensa'!$A$1:$F$90,4,),0)</f>
        <v>0</v>
      </c>
      <c r="X15" s="187">
        <f>IF(OR(T15&gt;0,U15&gt;0),VLOOKUP(A15,'Lista Suspensa'!$A$1:$F$90,5,),0)</f>
        <v>0</v>
      </c>
      <c r="Y15" s="188">
        <f>IF(OR(T15&gt;0,U15&gt;0),VLOOKUP(A15,'Lista Suspensa'!$A$1:$F$90,6,),0)</f>
        <v>0</v>
      </c>
      <c r="Z15" s="183"/>
      <c r="AA15" s="183">
        <f t="shared" si="5"/>
        <v>0</v>
      </c>
      <c r="AB15" s="187">
        <f>IF(Z15&gt;0,VLOOKUP(A15,'Lista Suspensa'!$A$1:$F$92,3,),0)</f>
        <v>0</v>
      </c>
      <c r="AC15" s="187">
        <f>IF(OR(Z15&gt;0,AA15&gt;0),VLOOKUP(A15,'Lista Suspensa'!$A$1:$F$90,4,),0)</f>
        <v>0</v>
      </c>
      <c r="AD15" s="187">
        <f>IF(OR(Z15&gt;0,AA15&gt;0),VLOOKUP(A15,'Lista Suspensa'!$A$1:$F$90,5,),0)</f>
        <v>0</v>
      </c>
      <c r="AE15" s="188">
        <f>IF(OR(Z15&gt;0,AA15&gt;0),VLOOKUP(A15,'Lista Suspensa'!$A$1:$F$90,6,),0)</f>
        <v>0</v>
      </c>
      <c r="AF15" s="183"/>
      <c r="AG15" s="183">
        <f t="shared" si="6"/>
        <v>0</v>
      </c>
      <c r="AH15" s="187">
        <f>IF(AF15&gt;0,VLOOKUP(A15,'Lista Suspensa'!$A$1:$F$92,3,),0)</f>
        <v>0</v>
      </c>
      <c r="AI15" s="187">
        <f>IF(OR(AF15&gt;0,AG15&gt;0),VLOOKUP(A15,'Lista Suspensa'!$A$1:$F$90,4,),0)</f>
        <v>0</v>
      </c>
      <c r="AJ15" s="187">
        <f>IF(OR(AF15&gt;0,AG15&gt;0),VLOOKUP(A15,'Lista Suspensa'!$A$1:$F$90,5,),0)</f>
        <v>0</v>
      </c>
      <c r="AK15" s="188">
        <f>IF(OR(AF15&gt;0,AG15&gt;0),VLOOKUP(A15,'Lista Suspensa'!$A$1:$F$90,6,),0)</f>
        <v>0</v>
      </c>
      <c r="AL15" s="183"/>
      <c r="AM15" s="183">
        <f t="shared" si="7"/>
        <v>0</v>
      </c>
      <c r="AN15" s="187">
        <f>IF(AL15&gt;0,VLOOKUP(A15,'Lista Suspensa'!$A$1:$F$92,3,),0)</f>
        <v>0</v>
      </c>
      <c r="AO15" s="187">
        <f>IF(OR(AL15&gt;0,AM15&gt;0),VLOOKUP(A15,'Lista Suspensa'!$A$1:$F$90,4,),0)</f>
        <v>0</v>
      </c>
      <c r="AP15" s="187">
        <f>IF(OR(AL15&gt;0,AM15&gt;0),VLOOKUP(A15,'Lista Suspensa'!$A$1:$F$90,5,),0)</f>
        <v>0</v>
      </c>
      <c r="AQ15" s="188">
        <f>IF(OR(AL15&gt;0,AM15&gt;0),VLOOKUP(A15,'Lista Suspensa'!$A$1:$F$90,6,),0)</f>
        <v>0</v>
      </c>
      <c r="AR15" s="183"/>
      <c r="AS15" s="183">
        <f t="shared" si="8"/>
        <v>0</v>
      </c>
      <c r="AT15" s="187">
        <f>IF(AR15&gt;0,VLOOKUP(A15,'Lista Suspensa'!$A$1:$F$92,3,),0)</f>
        <v>0</v>
      </c>
      <c r="AU15" s="187">
        <f>IF(OR(AR15&gt;0,AS15&gt;0),VLOOKUP(A15,'Lista Suspensa'!$A$1:$F$90,4,),0)</f>
        <v>0</v>
      </c>
      <c r="AV15" s="187">
        <f>IF(OR(AR15&gt;0,AS15&gt;0),VLOOKUP(A15,'Lista Suspensa'!$A$1:$F$90,5,),0)</f>
        <v>0</v>
      </c>
      <c r="AW15" s="187">
        <f>IF(OR(AR15&gt;0,AS15&gt;0),VLOOKUP(A15,'Lista Suspensa'!$A$1:$F$90,6,),0)</f>
        <v>0</v>
      </c>
      <c r="AX15" s="183"/>
      <c r="AY15" s="183">
        <f t="shared" si="9"/>
        <v>0</v>
      </c>
      <c r="AZ15" s="187">
        <f>IF(AX15&gt;0,VLOOKUP(A15,'Lista Suspensa'!$A$1:$F$92,3,),0)</f>
        <v>0</v>
      </c>
      <c r="BA15" s="187">
        <f>IF(OR(AX15&gt;0,AY15&gt;0),VLOOKUP(A15,'Lista Suspensa'!$A$1:$F$90,4,),0)</f>
        <v>0</v>
      </c>
      <c r="BB15" s="187">
        <f>IF(OR(AX15&gt;0,AY15&gt;0),VLOOKUP(A15,'Lista Suspensa'!$A$1:$F$90,5,),0)</f>
        <v>0</v>
      </c>
      <c r="BC15" s="187">
        <f>IF(OR(AX15&gt;0,AY15&gt;0),VLOOKUP(A15,'Lista Suspensa'!$A$1:$F$90,6,),0)</f>
        <v>0</v>
      </c>
      <c r="BD15" s="183"/>
      <c r="BE15" s="183">
        <f t="shared" si="10"/>
        <v>0</v>
      </c>
      <c r="BF15" s="187">
        <f>IF(BD15&gt;0,VLOOKUP(A15,'Lista Suspensa'!$A$1:$F$92,3,),0)</f>
        <v>0</v>
      </c>
      <c r="BG15" s="187">
        <f>IF(OR(BD15&gt;0,BE15&gt;0),VLOOKUP(A15,'Lista Suspensa'!$A$1:$F$90,4,),0)</f>
        <v>0</v>
      </c>
      <c r="BH15" s="187">
        <f>IF(OR(BD15&gt;0,BE15&gt;0),VLOOKUP(A15,'Lista Suspensa'!$A$1:$F$90,5,),0)</f>
        <v>0</v>
      </c>
      <c r="BI15" s="187">
        <f>IF(OR(BD15&gt;0,BE15&gt;0),VLOOKUP(A15,'Lista Suspensa'!$A$1:$F$90,6,),0)</f>
        <v>0</v>
      </c>
      <c r="BJ15" s="183"/>
      <c r="BK15" s="183">
        <f t="shared" si="11"/>
        <v>0</v>
      </c>
      <c r="BL15" s="187">
        <f>IF(BJ15&gt;0,VLOOKUP(A15,'Lista Suspensa'!$A$1:$F$92,3,),0)</f>
        <v>0</v>
      </c>
      <c r="BM15" s="187">
        <f>IF(OR(BJ15&gt;0,BK15&gt;0),VLOOKUP(A15,'Lista Suspensa'!$A$1:$F$90,4,),0)</f>
        <v>0</v>
      </c>
      <c r="BN15" s="187">
        <f>IF(OR(BJ15&gt;0,BK15&gt;0),VLOOKUP(A15,'Lista Suspensa'!$A$1:$F$90,5,),0)</f>
        <v>0</v>
      </c>
      <c r="BO15" s="187">
        <f>IF(OR(BJ15&gt;0,BK15&gt;0),VLOOKUP(A15,'Lista Suspensa'!$A$1:$F$90,6,),0)</f>
        <v>0</v>
      </c>
      <c r="BP15" s="183"/>
      <c r="BQ15" s="183">
        <f t="shared" si="12"/>
        <v>0</v>
      </c>
      <c r="BR15" s="187">
        <f>IF(BP15&gt;0,VLOOKUP(A15,'Lista Suspensa'!$A$1:$F$92,3,),0)</f>
        <v>0</v>
      </c>
      <c r="BS15" s="187">
        <f>IF(OR(BP15&gt;0,BQ15&gt;0),VLOOKUP(A15,'Lista Suspensa'!$A$1:$F$90,4,),0)</f>
        <v>0</v>
      </c>
      <c r="BT15" s="187">
        <f>IF(OR(BP15&gt;0,BQ15&gt;0),VLOOKUP(A15,'Lista Suspensa'!$A$1:$F$90,5,),0)</f>
        <v>0</v>
      </c>
      <c r="BU15" s="187">
        <f>IF(OR(BP15&gt;0,BQ15&gt;0),VLOOKUP(A15,'Lista Suspensa'!$A$1:$F$90,6,),0)</f>
        <v>0</v>
      </c>
      <c r="BV15" s="183"/>
      <c r="BW15" s="183">
        <f t="shared" si="13"/>
        <v>0</v>
      </c>
      <c r="BX15" s="187">
        <f>IF(BV15&gt;0,VLOOKUP(A15,'Lista Suspensa'!$A$1:$F$92,3,),0)</f>
        <v>0</v>
      </c>
      <c r="BY15" s="187">
        <f>IF(OR(BV15&gt;0,BW15&gt;0),VLOOKUP(A15,'Lista Suspensa'!$A$1:$F$90,4,),0)</f>
        <v>0</v>
      </c>
      <c r="BZ15" s="187">
        <f>IF(OR(BV15&gt;0,BW15&gt;0),VLOOKUP(A15,'Lista Suspensa'!$A$1:$F$90,5,),0)</f>
        <v>0</v>
      </c>
      <c r="CA15" s="187">
        <f>IF(OR(BV15&gt;0,BW15&gt;0),VLOOKUP(A15,'Lista Suspensa'!$A$1:$F$90,6,),0)</f>
        <v>0</v>
      </c>
      <c r="CB15" s="183"/>
      <c r="CC15" s="183">
        <f t="shared" si="14"/>
        <v>0</v>
      </c>
      <c r="CD15" s="187">
        <f>IF(CB15&gt;0,VLOOKUP(A15,'Lista Suspensa'!$A$1:$F$92,3,),0)</f>
        <v>0</v>
      </c>
      <c r="CE15" s="187">
        <f>IF(OR(CB15&gt;0,CC15&gt;0),VLOOKUP(A15,'Lista Suspensa'!$A$1:$F$90,4,),0)</f>
        <v>0</v>
      </c>
      <c r="CF15" s="187">
        <f>IF(OR(CB15&gt;0,CC15&gt;0),VLOOKUP(A15,'Lista Suspensa'!$A$1:$F$90,5,),0)</f>
        <v>0</v>
      </c>
      <c r="CG15" s="187">
        <f>IF(OR(CB15&gt;0,CC15&gt;0),VLOOKUP(A15,'Lista Suspensa'!$A$1:$F$90,6,),0)</f>
        <v>0</v>
      </c>
      <c r="CH15" s="183"/>
      <c r="CI15" s="183">
        <f t="shared" si="15"/>
        <v>0</v>
      </c>
      <c r="CJ15" s="187">
        <f>IF(CH15&gt;0,VLOOKUP(A15,'Lista Suspensa'!$A$1:$F$92,3,),0)</f>
        <v>0</v>
      </c>
      <c r="CK15" s="187">
        <f>IF(OR(CH15&gt;0,CI15&gt;0),VLOOKUP(A15,'Lista Suspensa'!$A$1:$F$90,4,),0)</f>
        <v>0</v>
      </c>
      <c r="CL15" s="187">
        <f>IF(OR(CH15&gt;0,CI15&gt;0),VLOOKUP(A15,'Lista Suspensa'!$A$1:$F$90,5,),0)</f>
        <v>0</v>
      </c>
      <c r="CM15" s="202">
        <f>IF(OR(CH15&gt;0,CI15&gt;0),VLOOKUP(A15,'Lista Suspensa'!$A$1:$F$90,6,),0)</f>
        <v>0</v>
      </c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</row>
    <row r="16">
      <c r="A16" s="192"/>
      <c r="B16" s="193"/>
      <c r="C16" s="194">
        <f t="shared" si="1"/>
        <v>0</v>
      </c>
      <c r="D16" s="197">
        <f>IF(B16&gt;0,VLOOKUP(A16,'Lista Suspensa'!$A$1:$F$92,3,),0)</f>
        <v>0</v>
      </c>
      <c r="E16" s="197">
        <f>IF(OR(B16&gt;0,C16&gt;0),VLOOKUP(A16,'Lista Suspensa'!$A$1:$F$90,4,),0)</f>
        <v>0</v>
      </c>
      <c r="F16" s="197">
        <f>IF(OR(B16&gt;0,C16&gt;0),VLOOKUP(A16,'Lista Suspensa'!$A$1:$F$90,5,),0)</f>
        <v>0</v>
      </c>
      <c r="G16" s="198">
        <f>IF(OR(B16&gt;0,C16&gt;0),VLOOKUP(A16,'Lista Suspensa'!$A$1:$F$90,6,),0)</f>
        <v>0</v>
      </c>
      <c r="H16" s="193"/>
      <c r="I16" s="193">
        <f t="shared" si="2"/>
        <v>0</v>
      </c>
      <c r="J16" s="197">
        <f>IF(H16&gt;0,VLOOKUP(A16,'Lista Suspensa'!$A$1:$F$92,3,),0)</f>
        <v>0</v>
      </c>
      <c r="K16" s="197">
        <f>IF(OR(H16&gt;0,I16&gt;0),VLOOKUP(A16,'Lista Suspensa'!$A$1:$F$90,4,),0)</f>
        <v>0</v>
      </c>
      <c r="L16" s="197">
        <f>IF(OR(H16&gt;0,I16&gt;0),VLOOKUP(A16,'Lista Suspensa'!$A$1:$F$90,5,),0)</f>
        <v>0</v>
      </c>
      <c r="M16" s="198">
        <f>IF(OR(H16&gt;0,I16&gt;0),VLOOKUP(A16,'Lista Suspensa'!$A$1:$F$90,6,),0)</f>
        <v>0</v>
      </c>
      <c r="N16" s="193"/>
      <c r="O16" s="193">
        <f t="shared" si="3"/>
        <v>0</v>
      </c>
      <c r="P16" s="197">
        <f>IF(N16&gt;0,VLOOKUP(A16,'Lista Suspensa'!$A$1:$F$92,3,),0)</f>
        <v>0</v>
      </c>
      <c r="Q16" s="197">
        <f>IF(OR(N16&gt;0,O16&gt;0),VLOOKUP(A16,'Lista Suspensa'!$A$1:$F$90,4,),0)</f>
        <v>0</v>
      </c>
      <c r="R16" s="197">
        <f>IF(OR(N16&gt;0,O16&gt;0),VLOOKUP(A16,'Lista Suspensa'!$A$1:$F$90,5,),0)</f>
        <v>0</v>
      </c>
      <c r="S16" s="198">
        <f>IF(OR(N16&gt;0,O16&gt;0),VLOOKUP(A16,'Lista Suspensa'!$A$1:$F$90,6,),0)</f>
        <v>0</v>
      </c>
      <c r="T16" s="193"/>
      <c r="U16" s="193">
        <f t="shared" si="4"/>
        <v>0</v>
      </c>
      <c r="V16" s="197">
        <f>IF(T16&gt;0,VLOOKUP(A16,'Lista Suspensa'!$A$1:$F$92,3,),0)</f>
        <v>0</v>
      </c>
      <c r="W16" s="197">
        <f>IF(OR(T16&gt;0,U16&gt;0),VLOOKUP(A16,'Lista Suspensa'!$A$1:$F$90,4,),0)</f>
        <v>0</v>
      </c>
      <c r="X16" s="197">
        <f>IF(OR(T16&gt;0,U16&gt;0),VLOOKUP(A16,'Lista Suspensa'!$A$1:$F$90,5,),0)</f>
        <v>0</v>
      </c>
      <c r="Y16" s="198">
        <f>IF(OR(T16&gt;0,U16&gt;0),VLOOKUP(A16,'Lista Suspensa'!$A$1:$F$90,6,),0)</f>
        <v>0</v>
      </c>
      <c r="Z16" s="193"/>
      <c r="AA16" s="193">
        <f t="shared" si="5"/>
        <v>0</v>
      </c>
      <c r="AB16" s="197">
        <f>IF(Z16&gt;0,VLOOKUP(A16,'Lista Suspensa'!$A$1:$F$92,3,),0)</f>
        <v>0</v>
      </c>
      <c r="AC16" s="197">
        <f>IF(OR(Z16&gt;0,AA16&gt;0),VLOOKUP(A16,'Lista Suspensa'!$A$1:$F$90,4,),0)</f>
        <v>0</v>
      </c>
      <c r="AD16" s="197">
        <f>IF(OR(Z16&gt;0,AA16&gt;0),VLOOKUP(A16,'Lista Suspensa'!$A$1:$F$90,5,),0)</f>
        <v>0</v>
      </c>
      <c r="AE16" s="198">
        <f>IF(OR(Z16&gt;0,AA16&gt;0),VLOOKUP(A16,'Lista Suspensa'!$A$1:$F$90,6,),0)</f>
        <v>0</v>
      </c>
      <c r="AF16" s="193"/>
      <c r="AG16" s="193">
        <f t="shared" si="6"/>
        <v>0</v>
      </c>
      <c r="AH16" s="197">
        <f>IF(AF16&gt;0,VLOOKUP(A16,'Lista Suspensa'!$A$1:$F$92,3,),0)</f>
        <v>0</v>
      </c>
      <c r="AI16" s="197">
        <f>IF(OR(AF16&gt;0,AG16&gt;0),VLOOKUP(A16,'Lista Suspensa'!$A$1:$F$90,4,),0)</f>
        <v>0</v>
      </c>
      <c r="AJ16" s="197">
        <f>IF(OR(AF16&gt;0,AG16&gt;0),VLOOKUP(A16,'Lista Suspensa'!$A$1:$F$90,5,),0)</f>
        <v>0</v>
      </c>
      <c r="AK16" s="198">
        <f>IF(OR(AF16&gt;0,AG16&gt;0),VLOOKUP(A16,'Lista Suspensa'!$A$1:$F$90,6,),0)</f>
        <v>0</v>
      </c>
      <c r="AL16" s="193"/>
      <c r="AM16" s="193">
        <f t="shared" si="7"/>
        <v>0</v>
      </c>
      <c r="AN16" s="197">
        <f>IF(AL16&gt;0,VLOOKUP(A16,'Lista Suspensa'!$A$1:$F$92,3,),0)</f>
        <v>0</v>
      </c>
      <c r="AO16" s="197">
        <f>IF(OR(AL16&gt;0,AM16&gt;0),VLOOKUP(A16,'Lista Suspensa'!$A$1:$F$90,4,),0)</f>
        <v>0</v>
      </c>
      <c r="AP16" s="197">
        <f>IF(OR(AL16&gt;0,AM16&gt;0),VLOOKUP(A16,'Lista Suspensa'!$A$1:$F$90,5,),0)</f>
        <v>0</v>
      </c>
      <c r="AQ16" s="198">
        <f>IF(OR(AL16&gt;0,AM16&gt;0),VLOOKUP(A16,'Lista Suspensa'!$A$1:$F$90,6,),0)</f>
        <v>0</v>
      </c>
      <c r="AR16" s="193"/>
      <c r="AS16" s="193">
        <f t="shared" si="8"/>
        <v>0</v>
      </c>
      <c r="AT16" s="197">
        <f>IF(AR16&gt;0,VLOOKUP(A16,'Lista Suspensa'!$A$1:$F$92,3,),0)</f>
        <v>0</v>
      </c>
      <c r="AU16" s="197">
        <f>IF(OR(AR16&gt;0,AS16&gt;0),VLOOKUP(A16,'Lista Suspensa'!$A$1:$F$90,4,),0)</f>
        <v>0</v>
      </c>
      <c r="AV16" s="197">
        <f>IF(OR(AR16&gt;0,AS16&gt;0),VLOOKUP(A16,'Lista Suspensa'!$A$1:$F$90,5,),0)</f>
        <v>0</v>
      </c>
      <c r="AW16" s="197">
        <f>IF(OR(AR16&gt;0,AS16&gt;0),VLOOKUP(A16,'Lista Suspensa'!$A$1:$F$90,6,),0)</f>
        <v>0</v>
      </c>
      <c r="AX16" s="193"/>
      <c r="AY16" s="193">
        <f t="shared" si="9"/>
        <v>0</v>
      </c>
      <c r="AZ16" s="197">
        <f>IF(AX16&gt;0,VLOOKUP(A16,'Lista Suspensa'!$A$1:$F$92,3,),0)</f>
        <v>0</v>
      </c>
      <c r="BA16" s="197">
        <f>IF(OR(AX16&gt;0,AY16&gt;0),VLOOKUP(A16,'Lista Suspensa'!$A$1:$F$90,4,),0)</f>
        <v>0</v>
      </c>
      <c r="BB16" s="197">
        <f>IF(OR(AX16&gt;0,AY16&gt;0),VLOOKUP(A16,'Lista Suspensa'!$A$1:$F$90,5,),0)</f>
        <v>0</v>
      </c>
      <c r="BC16" s="197">
        <f>IF(OR(AX16&gt;0,AY16&gt;0),VLOOKUP(A16,'Lista Suspensa'!$A$1:$F$90,6,),0)</f>
        <v>0</v>
      </c>
      <c r="BD16" s="193"/>
      <c r="BE16" s="193">
        <f t="shared" si="10"/>
        <v>0</v>
      </c>
      <c r="BF16" s="197">
        <f>IF(BD16&gt;0,VLOOKUP(A16,'Lista Suspensa'!$A$1:$F$92,3,),0)</f>
        <v>0</v>
      </c>
      <c r="BG16" s="197">
        <f>IF(OR(BD16&gt;0,BE16&gt;0),VLOOKUP(A16,'Lista Suspensa'!$A$1:$F$90,4,),0)</f>
        <v>0</v>
      </c>
      <c r="BH16" s="197">
        <f>IF(OR(BD16&gt;0,BE16&gt;0),VLOOKUP(A16,'Lista Suspensa'!$A$1:$F$90,5,),0)</f>
        <v>0</v>
      </c>
      <c r="BI16" s="197">
        <f>IF(OR(BD16&gt;0,BE16&gt;0),VLOOKUP(A16,'Lista Suspensa'!$A$1:$F$90,6,),0)</f>
        <v>0</v>
      </c>
      <c r="BJ16" s="193"/>
      <c r="BK16" s="193">
        <f t="shared" si="11"/>
        <v>0</v>
      </c>
      <c r="BL16" s="197">
        <f>IF(BJ16&gt;0,VLOOKUP(A16,'Lista Suspensa'!$A$1:$F$92,3,),0)</f>
        <v>0</v>
      </c>
      <c r="BM16" s="197">
        <f>IF(OR(BJ16&gt;0,BK16&gt;0),VLOOKUP(A16,'Lista Suspensa'!$A$1:$F$90,4,),0)</f>
        <v>0</v>
      </c>
      <c r="BN16" s="197">
        <f>IF(OR(BJ16&gt;0,BK16&gt;0),VLOOKUP(A16,'Lista Suspensa'!$A$1:$F$90,5,),0)</f>
        <v>0</v>
      </c>
      <c r="BO16" s="197">
        <f>IF(OR(BJ16&gt;0,BK16&gt;0),VLOOKUP(A16,'Lista Suspensa'!$A$1:$F$90,6,),0)</f>
        <v>0</v>
      </c>
      <c r="BP16" s="193"/>
      <c r="BQ16" s="193">
        <f t="shared" si="12"/>
        <v>0</v>
      </c>
      <c r="BR16" s="197">
        <f>IF(BP16&gt;0,VLOOKUP(A16,'Lista Suspensa'!$A$1:$F$92,3,),0)</f>
        <v>0</v>
      </c>
      <c r="BS16" s="197">
        <f>IF(OR(BP16&gt;0,BQ16&gt;0),VLOOKUP(A16,'Lista Suspensa'!$A$1:$F$90,4,),0)</f>
        <v>0</v>
      </c>
      <c r="BT16" s="197">
        <f>IF(OR(BP16&gt;0,BQ16&gt;0),VLOOKUP(A16,'Lista Suspensa'!$A$1:$F$90,5,),0)</f>
        <v>0</v>
      </c>
      <c r="BU16" s="197">
        <f>IF(OR(BP16&gt;0,BQ16&gt;0),VLOOKUP(A16,'Lista Suspensa'!$A$1:$F$90,6,),0)</f>
        <v>0</v>
      </c>
      <c r="BV16" s="193"/>
      <c r="BW16" s="193">
        <f t="shared" si="13"/>
        <v>0</v>
      </c>
      <c r="BX16" s="197">
        <f>IF(BV16&gt;0,VLOOKUP(A16,'Lista Suspensa'!$A$1:$F$92,3,),0)</f>
        <v>0</v>
      </c>
      <c r="BY16" s="197">
        <f>IF(OR(BV16&gt;0,BW16&gt;0),VLOOKUP(A16,'Lista Suspensa'!$A$1:$F$90,4,),0)</f>
        <v>0</v>
      </c>
      <c r="BZ16" s="197">
        <f>IF(OR(BV16&gt;0,BW16&gt;0),VLOOKUP(A16,'Lista Suspensa'!$A$1:$F$90,5,),0)</f>
        <v>0</v>
      </c>
      <c r="CA16" s="197">
        <f>IF(OR(BV16&gt;0,BW16&gt;0),VLOOKUP(A16,'Lista Suspensa'!$A$1:$F$90,6,),0)</f>
        <v>0</v>
      </c>
      <c r="CB16" s="193"/>
      <c r="CC16" s="193">
        <f t="shared" si="14"/>
        <v>0</v>
      </c>
      <c r="CD16" s="197">
        <f>IF(CB16&gt;0,VLOOKUP(A16,'Lista Suspensa'!$A$1:$F$92,3,),0)</f>
        <v>0</v>
      </c>
      <c r="CE16" s="197">
        <f>IF(OR(CB16&gt;0,CC16&gt;0),VLOOKUP(A16,'Lista Suspensa'!$A$1:$F$90,4,),0)</f>
        <v>0</v>
      </c>
      <c r="CF16" s="197">
        <f>IF(OR(CB16&gt;0,CC16&gt;0),VLOOKUP(A16,'Lista Suspensa'!$A$1:$F$90,5,),0)</f>
        <v>0</v>
      </c>
      <c r="CG16" s="197">
        <f>IF(OR(CB16&gt;0,CC16&gt;0),VLOOKUP(A16,'Lista Suspensa'!$A$1:$F$90,6,),0)</f>
        <v>0</v>
      </c>
      <c r="CH16" s="193"/>
      <c r="CI16" s="193">
        <f t="shared" si="15"/>
        <v>0</v>
      </c>
      <c r="CJ16" s="197">
        <f>IF(CH16&gt;0,VLOOKUP(A16,'Lista Suspensa'!$A$1:$F$92,3,),0)</f>
        <v>0</v>
      </c>
      <c r="CK16" s="197">
        <f>IF(OR(CH16&gt;0,CI16&gt;0),VLOOKUP(A16,'Lista Suspensa'!$A$1:$F$90,4,),0)</f>
        <v>0</v>
      </c>
      <c r="CL16" s="197">
        <f>IF(OR(CH16&gt;0,CI16&gt;0),VLOOKUP(A16,'Lista Suspensa'!$A$1:$F$90,5,),0)</f>
        <v>0</v>
      </c>
      <c r="CM16" s="201">
        <f>IF(OR(CH16&gt;0,CI16&gt;0),VLOOKUP(A16,'Lista Suspensa'!$A$1:$F$90,6,),0)</f>
        <v>0</v>
      </c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</row>
    <row r="17">
      <c r="A17" s="182"/>
      <c r="B17" s="183"/>
      <c r="C17" s="184">
        <f t="shared" si="1"/>
        <v>0</v>
      </c>
      <c r="D17" s="187">
        <f>IF(B17&gt;0,VLOOKUP(A17,'Lista Suspensa'!$A$1:$F$92,3,),0)</f>
        <v>0</v>
      </c>
      <c r="E17" s="187">
        <f>IF(OR(B17&gt;0,C17&gt;0),VLOOKUP(A17,'Lista Suspensa'!$A$1:$F$90,4,),0)</f>
        <v>0</v>
      </c>
      <c r="F17" s="187">
        <f>IF(OR(B17&gt;0,C17&gt;0),VLOOKUP(A17,'Lista Suspensa'!$A$1:$F$90,5,),0)</f>
        <v>0</v>
      </c>
      <c r="G17" s="188">
        <f>IF(OR(B17&gt;0,C17&gt;0),VLOOKUP(A17,'Lista Suspensa'!$A$1:$F$90,6,),0)</f>
        <v>0</v>
      </c>
      <c r="H17" s="183"/>
      <c r="I17" s="183">
        <f t="shared" si="2"/>
        <v>0</v>
      </c>
      <c r="J17" s="187">
        <f>IF(H17&gt;0,VLOOKUP(A17,'Lista Suspensa'!$A$1:$F$92,3,),0)</f>
        <v>0</v>
      </c>
      <c r="K17" s="187">
        <f>IF(OR(H17&gt;0,I17&gt;0),VLOOKUP(A17,'Lista Suspensa'!$A$1:$F$90,4,),0)</f>
        <v>0</v>
      </c>
      <c r="L17" s="187">
        <f>IF(OR(H17&gt;0,I17&gt;0),VLOOKUP(A17,'Lista Suspensa'!$A$1:$F$90,5,),0)</f>
        <v>0</v>
      </c>
      <c r="M17" s="188">
        <f>IF(OR(H17&gt;0,I17&gt;0),VLOOKUP(A17,'Lista Suspensa'!$A$1:$F$90,6,),0)</f>
        <v>0</v>
      </c>
      <c r="N17" s="183"/>
      <c r="O17" s="183">
        <f t="shared" si="3"/>
        <v>0</v>
      </c>
      <c r="P17" s="187">
        <f>IF(N17&gt;0,VLOOKUP(A17,'Lista Suspensa'!$A$1:$F$92,3,),0)</f>
        <v>0</v>
      </c>
      <c r="Q17" s="187">
        <f>IF(OR(N17&gt;0,O17&gt;0),VLOOKUP(A17,'Lista Suspensa'!$A$1:$F$90,4,),0)</f>
        <v>0</v>
      </c>
      <c r="R17" s="187">
        <f>IF(OR(N17&gt;0,O17&gt;0),VLOOKUP(A17,'Lista Suspensa'!$A$1:$F$90,5,),0)</f>
        <v>0</v>
      </c>
      <c r="S17" s="188">
        <f>IF(OR(N17&gt;0,O17&gt;0),VLOOKUP(A17,'Lista Suspensa'!$A$1:$F$90,6,),0)</f>
        <v>0</v>
      </c>
      <c r="T17" s="183"/>
      <c r="U17" s="183">
        <f t="shared" si="4"/>
        <v>0</v>
      </c>
      <c r="V17" s="187">
        <f>IF(T17&gt;0,VLOOKUP(A17,'Lista Suspensa'!$A$1:$F$92,3,),0)</f>
        <v>0</v>
      </c>
      <c r="W17" s="187">
        <f>IF(OR(T17&gt;0,U17&gt;0),VLOOKUP(A17,'Lista Suspensa'!$A$1:$F$90,4,),0)</f>
        <v>0</v>
      </c>
      <c r="X17" s="187">
        <f>IF(OR(T17&gt;0,U17&gt;0),VLOOKUP(A17,'Lista Suspensa'!$A$1:$F$90,5,),0)</f>
        <v>0</v>
      </c>
      <c r="Y17" s="188">
        <f>IF(OR(T17&gt;0,U17&gt;0),VLOOKUP(A17,'Lista Suspensa'!$A$1:$F$90,6,),0)</f>
        <v>0</v>
      </c>
      <c r="Z17" s="183"/>
      <c r="AA17" s="183">
        <f t="shared" si="5"/>
        <v>0</v>
      </c>
      <c r="AB17" s="187">
        <f>IF(Z17&gt;0,VLOOKUP(A17,'Lista Suspensa'!$A$1:$F$92,3,),0)</f>
        <v>0</v>
      </c>
      <c r="AC17" s="187">
        <f>IF(OR(Z17&gt;0,AA17&gt;0),VLOOKUP(A17,'Lista Suspensa'!$A$1:$F$90,4,),0)</f>
        <v>0</v>
      </c>
      <c r="AD17" s="187">
        <f>IF(OR(Z17&gt;0,AA17&gt;0),VLOOKUP(A17,'Lista Suspensa'!$A$1:$F$90,5,),0)</f>
        <v>0</v>
      </c>
      <c r="AE17" s="188">
        <f>IF(OR(Z17&gt;0,AA17&gt;0),VLOOKUP(A17,'Lista Suspensa'!$A$1:$F$90,6,),0)</f>
        <v>0</v>
      </c>
      <c r="AF17" s="183"/>
      <c r="AG17" s="183">
        <f t="shared" si="6"/>
        <v>0</v>
      </c>
      <c r="AH17" s="187">
        <f>IF(AF17&gt;0,VLOOKUP(A17,'Lista Suspensa'!$A$1:$F$92,3,),0)</f>
        <v>0</v>
      </c>
      <c r="AI17" s="187">
        <f>IF(OR(AF17&gt;0,AG17&gt;0),VLOOKUP(A17,'Lista Suspensa'!$A$1:$F$90,4,),0)</f>
        <v>0</v>
      </c>
      <c r="AJ17" s="187">
        <f>IF(OR(AF17&gt;0,AG17&gt;0),VLOOKUP(A17,'Lista Suspensa'!$A$1:$F$90,5,),0)</f>
        <v>0</v>
      </c>
      <c r="AK17" s="188">
        <f>IF(OR(AF17&gt;0,AG17&gt;0),VLOOKUP(A17,'Lista Suspensa'!$A$1:$F$90,6,),0)</f>
        <v>0</v>
      </c>
      <c r="AL17" s="183"/>
      <c r="AM17" s="183">
        <f t="shared" si="7"/>
        <v>0</v>
      </c>
      <c r="AN17" s="187">
        <f>IF(AL17&gt;0,VLOOKUP(A17,'Lista Suspensa'!$A$1:$F$92,3,),0)</f>
        <v>0</v>
      </c>
      <c r="AO17" s="187">
        <f>IF(OR(AL17&gt;0,AM17&gt;0),VLOOKUP(A17,'Lista Suspensa'!$A$1:$F$90,4,),0)</f>
        <v>0</v>
      </c>
      <c r="AP17" s="187">
        <f>IF(OR(AL17&gt;0,AM17&gt;0),VLOOKUP(A17,'Lista Suspensa'!$A$1:$F$90,5,),0)</f>
        <v>0</v>
      </c>
      <c r="AQ17" s="188">
        <f>IF(OR(AL17&gt;0,AM17&gt;0),VLOOKUP(A17,'Lista Suspensa'!$A$1:$F$90,6,),0)</f>
        <v>0</v>
      </c>
      <c r="AR17" s="183"/>
      <c r="AS17" s="183">
        <f t="shared" si="8"/>
        <v>0</v>
      </c>
      <c r="AT17" s="187">
        <f>IF(AR17&gt;0,VLOOKUP(A17,'Lista Suspensa'!$A$1:$F$92,3,),0)</f>
        <v>0</v>
      </c>
      <c r="AU17" s="187">
        <f>IF(OR(AR17&gt;0,AS17&gt;0),VLOOKUP(A17,'Lista Suspensa'!$A$1:$F$90,4,),0)</f>
        <v>0</v>
      </c>
      <c r="AV17" s="187">
        <f>IF(OR(AR17&gt;0,AS17&gt;0),VLOOKUP(A17,'Lista Suspensa'!$A$1:$F$90,5,),0)</f>
        <v>0</v>
      </c>
      <c r="AW17" s="187">
        <f>IF(OR(AR17&gt;0,AS17&gt;0),VLOOKUP(A17,'Lista Suspensa'!$A$1:$F$90,6,),0)</f>
        <v>0</v>
      </c>
      <c r="AX17" s="183"/>
      <c r="AY17" s="183">
        <f t="shared" si="9"/>
        <v>0</v>
      </c>
      <c r="AZ17" s="187">
        <f>IF(AX17&gt;0,VLOOKUP(A17,'Lista Suspensa'!$A$1:$F$92,3,),0)</f>
        <v>0</v>
      </c>
      <c r="BA17" s="187">
        <f>IF(OR(AX17&gt;0,AY17&gt;0),VLOOKUP(A17,'Lista Suspensa'!$A$1:$F$90,4,),0)</f>
        <v>0</v>
      </c>
      <c r="BB17" s="187">
        <f>IF(OR(AX17&gt;0,AY17&gt;0),VLOOKUP(A17,'Lista Suspensa'!$A$1:$F$90,5,),0)</f>
        <v>0</v>
      </c>
      <c r="BC17" s="187">
        <f>IF(OR(AX17&gt;0,AY17&gt;0),VLOOKUP(A17,'Lista Suspensa'!$A$1:$F$90,6,),0)</f>
        <v>0</v>
      </c>
      <c r="BD17" s="183"/>
      <c r="BE17" s="183">
        <f t="shared" si="10"/>
        <v>0</v>
      </c>
      <c r="BF17" s="187">
        <f>IF(BD17&gt;0,VLOOKUP(A17,'Lista Suspensa'!$A$1:$F$92,3,),0)</f>
        <v>0</v>
      </c>
      <c r="BG17" s="187">
        <f>IF(OR(BD17&gt;0,BE17&gt;0),VLOOKUP(A17,'Lista Suspensa'!$A$1:$F$90,4,),0)</f>
        <v>0</v>
      </c>
      <c r="BH17" s="187">
        <f>IF(OR(BD17&gt;0,BE17&gt;0),VLOOKUP(A17,'Lista Suspensa'!$A$1:$F$90,5,),0)</f>
        <v>0</v>
      </c>
      <c r="BI17" s="187">
        <f>IF(OR(BD17&gt;0,BE17&gt;0),VLOOKUP(A17,'Lista Suspensa'!$A$1:$F$90,6,),0)</f>
        <v>0</v>
      </c>
      <c r="BJ17" s="183"/>
      <c r="BK17" s="183">
        <f t="shared" si="11"/>
        <v>0</v>
      </c>
      <c r="BL17" s="187">
        <f>IF(BJ17&gt;0,VLOOKUP(A17,'Lista Suspensa'!$A$1:$F$92,3,),0)</f>
        <v>0</v>
      </c>
      <c r="BM17" s="187">
        <f>IF(OR(BJ17&gt;0,BK17&gt;0),VLOOKUP(A17,'Lista Suspensa'!$A$1:$F$90,4,),0)</f>
        <v>0</v>
      </c>
      <c r="BN17" s="187">
        <f>IF(OR(BJ17&gt;0,BK17&gt;0),VLOOKUP(A17,'Lista Suspensa'!$A$1:$F$90,5,),0)</f>
        <v>0</v>
      </c>
      <c r="BO17" s="187">
        <f>IF(OR(BJ17&gt;0,BK17&gt;0),VLOOKUP(A17,'Lista Suspensa'!$A$1:$F$90,6,),0)</f>
        <v>0</v>
      </c>
      <c r="BP17" s="183"/>
      <c r="BQ17" s="183">
        <f t="shared" si="12"/>
        <v>0</v>
      </c>
      <c r="BR17" s="187">
        <f>IF(BP17&gt;0,VLOOKUP(A17,'Lista Suspensa'!$A$1:$F$92,3,),0)</f>
        <v>0</v>
      </c>
      <c r="BS17" s="187">
        <f>IF(OR(BP17&gt;0,BQ17&gt;0),VLOOKUP(A17,'Lista Suspensa'!$A$1:$F$90,4,),0)</f>
        <v>0</v>
      </c>
      <c r="BT17" s="187">
        <f>IF(OR(BP17&gt;0,BQ17&gt;0),VLOOKUP(A17,'Lista Suspensa'!$A$1:$F$90,5,),0)</f>
        <v>0</v>
      </c>
      <c r="BU17" s="187">
        <f>IF(OR(BP17&gt;0,BQ17&gt;0),VLOOKUP(A17,'Lista Suspensa'!$A$1:$F$90,6,),0)</f>
        <v>0</v>
      </c>
      <c r="BV17" s="183"/>
      <c r="BW17" s="183">
        <f t="shared" si="13"/>
        <v>0</v>
      </c>
      <c r="BX17" s="187">
        <f>IF(BV17&gt;0,VLOOKUP(A17,'Lista Suspensa'!$A$1:$F$92,3,),0)</f>
        <v>0</v>
      </c>
      <c r="BY17" s="187">
        <f>IF(OR(BV17&gt;0,BW17&gt;0),VLOOKUP(A17,'Lista Suspensa'!$A$1:$F$90,4,),0)</f>
        <v>0</v>
      </c>
      <c r="BZ17" s="187">
        <f>IF(OR(BV17&gt;0,BW17&gt;0),VLOOKUP(A17,'Lista Suspensa'!$A$1:$F$90,5,),0)</f>
        <v>0</v>
      </c>
      <c r="CA17" s="187">
        <f>IF(OR(BV17&gt;0,BW17&gt;0),VLOOKUP(A17,'Lista Suspensa'!$A$1:$F$90,6,),0)</f>
        <v>0</v>
      </c>
      <c r="CB17" s="183"/>
      <c r="CC17" s="183">
        <f t="shared" si="14"/>
        <v>0</v>
      </c>
      <c r="CD17" s="187">
        <f>IF(CB17&gt;0,VLOOKUP(A17,'Lista Suspensa'!$A$1:$F$92,3,),0)</f>
        <v>0</v>
      </c>
      <c r="CE17" s="187">
        <f>IF(OR(CB17&gt;0,CC17&gt;0),VLOOKUP(A17,'Lista Suspensa'!$A$1:$F$90,4,),0)</f>
        <v>0</v>
      </c>
      <c r="CF17" s="187">
        <f>IF(OR(CB17&gt;0,CC17&gt;0),VLOOKUP(A17,'Lista Suspensa'!$A$1:$F$90,5,),0)</f>
        <v>0</v>
      </c>
      <c r="CG17" s="187">
        <f>IF(OR(CB17&gt;0,CC17&gt;0),VLOOKUP(A17,'Lista Suspensa'!$A$1:$F$90,6,),0)</f>
        <v>0</v>
      </c>
      <c r="CH17" s="183"/>
      <c r="CI17" s="183">
        <f t="shared" si="15"/>
        <v>0</v>
      </c>
      <c r="CJ17" s="187">
        <f>IF(CH17&gt;0,VLOOKUP(A17,'Lista Suspensa'!$A$1:$F$92,3,),0)</f>
        <v>0</v>
      </c>
      <c r="CK17" s="187">
        <f>IF(OR(CH17&gt;0,CI17&gt;0),VLOOKUP(A17,'Lista Suspensa'!$A$1:$F$90,4,),0)</f>
        <v>0</v>
      </c>
      <c r="CL17" s="187">
        <f>IF(OR(CH17&gt;0,CI17&gt;0),VLOOKUP(A17,'Lista Suspensa'!$A$1:$F$90,5,),0)</f>
        <v>0</v>
      </c>
      <c r="CM17" s="202">
        <f>IF(OR(CH17&gt;0,CI17&gt;0),VLOOKUP(A17,'Lista Suspensa'!$A$1:$F$90,6,),0)</f>
        <v>0</v>
      </c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</row>
    <row r="18">
      <c r="A18" s="192"/>
      <c r="B18" s="193"/>
      <c r="C18" s="194">
        <f t="shared" si="1"/>
        <v>0</v>
      </c>
      <c r="D18" s="197">
        <f>IF(B18&gt;0,VLOOKUP(A18,'Lista Suspensa'!$A$1:$F$92,3,),0)</f>
        <v>0</v>
      </c>
      <c r="E18" s="197">
        <f>IF(OR(B18&gt;0,C18&gt;0),VLOOKUP(A18,'Lista Suspensa'!$A$1:$F$90,4,),0)</f>
        <v>0</v>
      </c>
      <c r="F18" s="197">
        <f>IF(OR(B18&gt;0,C18&gt;0),VLOOKUP(A18,'Lista Suspensa'!$A$1:$F$90,5,),0)</f>
        <v>0</v>
      </c>
      <c r="G18" s="198">
        <f>IF(OR(B18&gt;0,C18&gt;0),VLOOKUP(A18,'Lista Suspensa'!$A$1:$F$90,6,),0)</f>
        <v>0</v>
      </c>
      <c r="H18" s="193"/>
      <c r="I18" s="193">
        <f t="shared" si="2"/>
        <v>0</v>
      </c>
      <c r="J18" s="197">
        <f>IF(H18&gt;0,VLOOKUP(A18,'Lista Suspensa'!$A$1:$F$92,3,),0)</f>
        <v>0</v>
      </c>
      <c r="K18" s="197">
        <f>IF(OR(H18&gt;0,I18&gt;0),VLOOKUP(A18,'Lista Suspensa'!$A$1:$F$90,4,),0)</f>
        <v>0</v>
      </c>
      <c r="L18" s="197">
        <f>IF(OR(H18&gt;0,I18&gt;0),VLOOKUP(A18,'Lista Suspensa'!$A$1:$F$90,5,),0)</f>
        <v>0</v>
      </c>
      <c r="M18" s="198">
        <f>IF(OR(H18&gt;0,I18&gt;0),VLOOKUP(A18,'Lista Suspensa'!$A$1:$F$90,6,),0)</f>
        <v>0</v>
      </c>
      <c r="N18" s="193"/>
      <c r="O18" s="193">
        <f t="shared" si="3"/>
        <v>0</v>
      </c>
      <c r="P18" s="197">
        <f>IF(N18&gt;0,VLOOKUP(A18,'Lista Suspensa'!$A$1:$F$92,3,),0)</f>
        <v>0</v>
      </c>
      <c r="Q18" s="197">
        <f>IF(OR(N18&gt;0,O18&gt;0),VLOOKUP(A18,'Lista Suspensa'!$A$1:$F$90,4,),0)</f>
        <v>0</v>
      </c>
      <c r="R18" s="197">
        <f>IF(OR(N18&gt;0,O18&gt;0),VLOOKUP(A18,'Lista Suspensa'!$A$1:$F$90,5,),0)</f>
        <v>0</v>
      </c>
      <c r="S18" s="198">
        <f>IF(OR(N18&gt;0,O18&gt;0),VLOOKUP(A18,'Lista Suspensa'!$A$1:$F$90,6,),0)</f>
        <v>0</v>
      </c>
      <c r="T18" s="193"/>
      <c r="U18" s="193">
        <f t="shared" si="4"/>
        <v>0</v>
      </c>
      <c r="V18" s="197">
        <f>IF(T18&gt;0,VLOOKUP(A18,'Lista Suspensa'!$A$1:$F$92,3,),0)</f>
        <v>0</v>
      </c>
      <c r="W18" s="197">
        <f>IF(OR(T18&gt;0,U18&gt;0),VLOOKUP(A18,'Lista Suspensa'!$A$1:$F$90,4,),0)</f>
        <v>0</v>
      </c>
      <c r="X18" s="197">
        <f>IF(OR(T18&gt;0,U18&gt;0),VLOOKUP(A18,'Lista Suspensa'!$A$1:$F$90,5,),0)</f>
        <v>0</v>
      </c>
      <c r="Y18" s="198">
        <f>IF(OR(T18&gt;0,U18&gt;0),VLOOKUP(A18,'Lista Suspensa'!$A$1:$F$90,6,),0)</f>
        <v>0</v>
      </c>
      <c r="Z18" s="193"/>
      <c r="AA18" s="193">
        <f t="shared" si="5"/>
        <v>0</v>
      </c>
      <c r="AB18" s="197">
        <f>IF(Z18&gt;0,VLOOKUP(A18,'Lista Suspensa'!$A$1:$F$92,3,),0)</f>
        <v>0</v>
      </c>
      <c r="AC18" s="197">
        <f>IF(OR(Z18&gt;0,AA18&gt;0),VLOOKUP(A18,'Lista Suspensa'!$A$1:$F$90,4,),0)</f>
        <v>0</v>
      </c>
      <c r="AD18" s="197">
        <f>IF(OR(Z18&gt;0,AA18&gt;0),VLOOKUP(A18,'Lista Suspensa'!$A$1:$F$90,5,),0)</f>
        <v>0</v>
      </c>
      <c r="AE18" s="198">
        <f>IF(OR(Z18&gt;0,AA18&gt;0),VLOOKUP(A18,'Lista Suspensa'!$A$1:$F$90,6,),0)</f>
        <v>0</v>
      </c>
      <c r="AF18" s="193"/>
      <c r="AG18" s="193">
        <f t="shared" si="6"/>
        <v>0</v>
      </c>
      <c r="AH18" s="197">
        <f>IF(AF18&gt;0,VLOOKUP(A18,'Lista Suspensa'!$A$1:$F$92,3,),0)</f>
        <v>0</v>
      </c>
      <c r="AI18" s="197">
        <f>IF(OR(AF18&gt;0,AG18&gt;0),VLOOKUP(A18,'Lista Suspensa'!$A$1:$F$90,4,),0)</f>
        <v>0</v>
      </c>
      <c r="AJ18" s="197">
        <f>IF(OR(AF18&gt;0,AG18&gt;0),VLOOKUP(A18,'Lista Suspensa'!$A$1:$F$90,5,),0)</f>
        <v>0</v>
      </c>
      <c r="AK18" s="198">
        <f>IF(OR(AF18&gt;0,AG18&gt;0),VLOOKUP(A18,'Lista Suspensa'!$A$1:$F$90,6,),0)</f>
        <v>0</v>
      </c>
      <c r="AL18" s="193"/>
      <c r="AM18" s="193">
        <f t="shared" si="7"/>
        <v>0</v>
      </c>
      <c r="AN18" s="197">
        <f>IF(AL18&gt;0,VLOOKUP(A18,'Lista Suspensa'!$A$1:$F$92,3,),0)</f>
        <v>0</v>
      </c>
      <c r="AO18" s="197">
        <f>IF(OR(AL18&gt;0,AM18&gt;0),VLOOKUP(A18,'Lista Suspensa'!$A$1:$F$90,4,),0)</f>
        <v>0</v>
      </c>
      <c r="AP18" s="197">
        <f>IF(OR(AL18&gt;0,AM18&gt;0),VLOOKUP(A18,'Lista Suspensa'!$A$1:$F$90,5,),0)</f>
        <v>0</v>
      </c>
      <c r="AQ18" s="198">
        <f>IF(OR(AL18&gt;0,AM18&gt;0),VLOOKUP(A18,'Lista Suspensa'!$A$1:$F$90,6,),0)</f>
        <v>0</v>
      </c>
      <c r="AR18" s="193"/>
      <c r="AS18" s="193">
        <f t="shared" si="8"/>
        <v>0</v>
      </c>
      <c r="AT18" s="197">
        <f>IF(AR18&gt;0,VLOOKUP(A18,'Lista Suspensa'!$A$1:$F$92,3,),0)</f>
        <v>0</v>
      </c>
      <c r="AU18" s="197">
        <f>IF(OR(AR18&gt;0,AS18&gt;0),VLOOKUP(A18,'Lista Suspensa'!$A$1:$F$90,4,),0)</f>
        <v>0</v>
      </c>
      <c r="AV18" s="197">
        <f>IF(OR(AR18&gt;0,AS18&gt;0),VLOOKUP(A18,'Lista Suspensa'!$A$1:$F$90,5,),0)</f>
        <v>0</v>
      </c>
      <c r="AW18" s="197">
        <f>IF(OR(AR18&gt;0,AS18&gt;0),VLOOKUP(A18,'Lista Suspensa'!$A$1:$F$90,6,),0)</f>
        <v>0</v>
      </c>
      <c r="AX18" s="193"/>
      <c r="AY18" s="193">
        <f t="shared" si="9"/>
        <v>0</v>
      </c>
      <c r="AZ18" s="197">
        <f>IF(AX18&gt;0,VLOOKUP(A18,'Lista Suspensa'!$A$1:$F$92,3,),0)</f>
        <v>0</v>
      </c>
      <c r="BA18" s="197">
        <f>IF(OR(AX18&gt;0,AY18&gt;0),VLOOKUP(A18,'Lista Suspensa'!$A$1:$F$90,4,),0)</f>
        <v>0</v>
      </c>
      <c r="BB18" s="197">
        <f>IF(OR(AX18&gt;0,AY18&gt;0),VLOOKUP(A18,'Lista Suspensa'!$A$1:$F$90,5,),0)</f>
        <v>0</v>
      </c>
      <c r="BC18" s="197">
        <f>IF(OR(AX18&gt;0,AY18&gt;0),VLOOKUP(A18,'Lista Suspensa'!$A$1:$F$90,6,),0)</f>
        <v>0</v>
      </c>
      <c r="BD18" s="193"/>
      <c r="BE18" s="193">
        <f t="shared" si="10"/>
        <v>0</v>
      </c>
      <c r="BF18" s="197">
        <f>IF(BD18&gt;0,VLOOKUP(A18,'Lista Suspensa'!$A$1:$F$92,3,),0)</f>
        <v>0</v>
      </c>
      <c r="BG18" s="197">
        <f>IF(OR(BD18&gt;0,BE18&gt;0),VLOOKUP(A18,'Lista Suspensa'!$A$1:$F$90,4,),0)</f>
        <v>0</v>
      </c>
      <c r="BH18" s="197">
        <f>IF(OR(BD18&gt;0,BE18&gt;0),VLOOKUP(A18,'Lista Suspensa'!$A$1:$F$90,5,),0)</f>
        <v>0</v>
      </c>
      <c r="BI18" s="197">
        <f>IF(OR(BD18&gt;0,BE18&gt;0),VLOOKUP(A18,'Lista Suspensa'!$A$1:$F$90,6,),0)</f>
        <v>0</v>
      </c>
      <c r="BJ18" s="193"/>
      <c r="BK18" s="193">
        <f t="shared" si="11"/>
        <v>0</v>
      </c>
      <c r="BL18" s="197">
        <f>IF(BJ18&gt;0,VLOOKUP(A18,'Lista Suspensa'!$A$1:$F$92,3,),0)</f>
        <v>0</v>
      </c>
      <c r="BM18" s="197">
        <f>IF(OR(BJ18&gt;0,BK18&gt;0),VLOOKUP(A18,'Lista Suspensa'!$A$1:$F$90,4,),0)</f>
        <v>0</v>
      </c>
      <c r="BN18" s="197">
        <f>IF(OR(BJ18&gt;0,BK18&gt;0),VLOOKUP(A18,'Lista Suspensa'!$A$1:$F$90,5,),0)</f>
        <v>0</v>
      </c>
      <c r="BO18" s="197">
        <f>IF(OR(BJ18&gt;0,BK18&gt;0),VLOOKUP(A18,'Lista Suspensa'!$A$1:$F$90,6,),0)</f>
        <v>0</v>
      </c>
      <c r="BP18" s="193"/>
      <c r="BQ18" s="193">
        <f t="shared" si="12"/>
        <v>0</v>
      </c>
      <c r="BR18" s="197">
        <f>IF(BP18&gt;0,VLOOKUP(A18,'Lista Suspensa'!$A$1:$F$92,3,),0)</f>
        <v>0</v>
      </c>
      <c r="BS18" s="197">
        <f>IF(OR(BP18&gt;0,BQ18&gt;0),VLOOKUP(A18,'Lista Suspensa'!$A$1:$F$90,4,),0)</f>
        <v>0</v>
      </c>
      <c r="BT18" s="197">
        <f>IF(OR(BP18&gt;0,BQ18&gt;0),VLOOKUP(A18,'Lista Suspensa'!$A$1:$F$90,5,),0)</f>
        <v>0</v>
      </c>
      <c r="BU18" s="197">
        <f>IF(OR(BP18&gt;0,BQ18&gt;0),VLOOKUP(A18,'Lista Suspensa'!$A$1:$F$90,6,),0)</f>
        <v>0</v>
      </c>
      <c r="BV18" s="193"/>
      <c r="BW18" s="193">
        <f t="shared" si="13"/>
        <v>0</v>
      </c>
      <c r="BX18" s="197">
        <f>IF(BV18&gt;0,VLOOKUP(A18,'Lista Suspensa'!$A$1:$F$92,3,),0)</f>
        <v>0</v>
      </c>
      <c r="BY18" s="197">
        <f>IF(OR(BV18&gt;0,BW18&gt;0),VLOOKUP(A18,'Lista Suspensa'!$A$1:$F$90,4,),0)</f>
        <v>0</v>
      </c>
      <c r="BZ18" s="197">
        <f>IF(OR(BV18&gt;0,BW18&gt;0),VLOOKUP(A18,'Lista Suspensa'!$A$1:$F$90,5,),0)</f>
        <v>0</v>
      </c>
      <c r="CA18" s="197">
        <f>IF(OR(BV18&gt;0,BW18&gt;0),VLOOKUP(A18,'Lista Suspensa'!$A$1:$F$90,6,),0)</f>
        <v>0</v>
      </c>
      <c r="CB18" s="193"/>
      <c r="CC18" s="193">
        <f t="shared" si="14"/>
        <v>0</v>
      </c>
      <c r="CD18" s="197">
        <f>IF(CB18&gt;0,VLOOKUP(A18,'Lista Suspensa'!$A$1:$F$92,3,),0)</f>
        <v>0</v>
      </c>
      <c r="CE18" s="197">
        <f>IF(OR(CB18&gt;0,CC18&gt;0),VLOOKUP(A18,'Lista Suspensa'!$A$1:$F$90,4,),0)</f>
        <v>0</v>
      </c>
      <c r="CF18" s="197">
        <f>IF(OR(CB18&gt;0,CC18&gt;0),VLOOKUP(A18,'Lista Suspensa'!$A$1:$F$90,5,),0)</f>
        <v>0</v>
      </c>
      <c r="CG18" s="197">
        <f>IF(OR(CB18&gt;0,CC18&gt;0),VLOOKUP(A18,'Lista Suspensa'!$A$1:$F$90,6,),0)</f>
        <v>0</v>
      </c>
      <c r="CH18" s="193"/>
      <c r="CI18" s="193">
        <f t="shared" si="15"/>
        <v>0</v>
      </c>
      <c r="CJ18" s="197">
        <f>IF(CH18&gt;0,VLOOKUP(A18,'Lista Suspensa'!$A$1:$F$92,3,),0)</f>
        <v>0</v>
      </c>
      <c r="CK18" s="197">
        <f>IF(OR(CH18&gt;0,CI18&gt;0),VLOOKUP(A18,'Lista Suspensa'!$A$1:$F$90,4,),0)</f>
        <v>0</v>
      </c>
      <c r="CL18" s="197">
        <f>IF(OR(CH18&gt;0,CI18&gt;0),VLOOKUP(A18,'Lista Suspensa'!$A$1:$F$90,5,),0)</f>
        <v>0</v>
      </c>
      <c r="CM18" s="201">
        <f>IF(OR(CH18&gt;0,CI18&gt;0),VLOOKUP(A18,'Lista Suspensa'!$A$1:$F$90,6,),0)</f>
        <v>0</v>
      </c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</row>
    <row r="19">
      <c r="A19" s="182"/>
      <c r="B19" s="183"/>
      <c r="C19" s="184">
        <f t="shared" si="1"/>
        <v>0</v>
      </c>
      <c r="D19" s="187">
        <f>IF(B19&gt;0,VLOOKUP(A19,'Lista Suspensa'!$A$1:$F$92,3,),0)</f>
        <v>0</v>
      </c>
      <c r="E19" s="187">
        <f>IF(OR(B19&gt;0,C19&gt;0),VLOOKUP(A19,'Lista Suspensa'!$A$1:$F$90,4,),0)</f>
        <v>0</v>
      </c>
      <c r="F19" s="187">
        <f>IF(OR(B19&gt;0,C19&gt;0),VLOOKUP(A19,'Lista Suspensa'!$A$1:$F$90,5,),0)</f>
        <v>0</v>
      </c>
      <c r="G19" s="188">
        <f>IF(OR(B19&gt;0,C19&gt;0),VLOOKUP(A19,'Lista Suspensa'!$A$1:$F$90,6,),0)</f>
        <v>0</v>
      </c>
      <c r="H19" s="183"/>
      <c r="I19" s="183">
        <f t="shared" si="2"/>
        <v>0</v>
      </c>
      <c r="J19" s="187">
        <f>IF(H19&gt;0,VLOOKUP(A19,'Lista Suspensa'!$A$1:$F$92,3,),0)</f>
        <v>0</v>
      </c>
      <c r="K19" s="187">
        <f>IF(OR(H19&gt;0,I19&gt;0),VLOOKUP(A19,'Lista Suspensa'!$A$1:$F$90,4,),0)</f>
        <v>0</v>
      </c>
      <c r="L19" s="187">
        <f>IF(OR(H19&gt;0,I19&gt;0),VLOOKUP(A19,'Lista Suspensa'!$A$1:$F$90,5,),0)</f>
        <v>0</v>
      </c>
      <c r="M19" s="188">
        <f>IF(OR(H19&gt;0,I19&gt;0),VLOOKUP(A19,'Lista Suspensa'!$A$1:$F$90,6,),0)</f>
        <v>0</v>
      </c>
      <c r="N19" s="183"/>
      <c r="O19" s="183">
        <f t="shared" si="3"/>
        <v>0</v>
      </c>
      <c r="P19" s="187">
        <f>IF(N19&gt;0,VLOOKUP(A19,'Lista Suspensa'!$A$1:$F$92,3,),0)</f>
        <v>0</v>
      </c>
      <c r="Q19" s="187">
        <f>IF(OR(N19&gt;0,O19&gt;0),VLOOKUP(A19,'Lista Suspensa'!$A$1:$F$90,4,),0)</f>
        <v>0</v>
      </c>
      <c r="R19" s="187">
        <f>IF(OR(N19&gt;0,O19&gt;0),VLOOKUP(A19,'Lista Suspensa'!$A$1:$F$90,5,),0)</f>
        <v>0</v>
      </c>
      <c r="S19" s="188">
        <f>IF(OR(N19&gt;0,O19&gt;0),VLOOKUP(A19,'Lista Suspensa'!$A$1:$F$90,6,),0)</f>
        <v>0</v>
      </c>
      <c r="T19" s="183"/>
      <c r="U19" s="183">
        <f t="shared" si="4"/>
        <v>0</v>
      </c>
      <c r="V19" s="187">
        <f>IF(T19&gt;0,VLOOKUP(A19,'Lista Suspensa'!$A$1:$F$92,3,),0)</f>
        <v>0</v>
      </c>
      <c r="W19" s="187">
        <f>IF(OR(T19&gt;0,U19&gt;0),VLOOKUP(A19,'Lista Suspensa'!$A$1:$F$90,4,),0)</f>
        <v>0</v>
      </c>
      <c r="X19" s="187">
        <f>IF(OR(T19&gt;0,U19&gt;0),VLOOKUP(A19,'Lista Suspensa'!$A$1:$F$90,5,),0)</f>
        <v>0</v>
      </c>
      <c r="Y19" s="188">
        <f>IF(OR(T19&gt;0,U19&gt;0),VLOOKUP(A19,'Lista Suspensa'!$A$1:$F$90,6,),0)</f>
        <v>0</v>
      </c>
      <c r="Z19" s="183"/>
      <c r="AA19" s="183">
        <f t="shared" si="5"/>
        <v>0</v>
      </c>
      <c r="AB19" s="187">
        <f>IF(Z19&gt;0,VLOOKUP(A19,'Lista Suspensa'!$A$1:$F$92,3,),0)</f>
        <v>0</v>
      </c>
      <c r="AC19" s="187">
        <f>IF(OR(Z19&gt;0,AA19&gt;0),VLOOKUP(A19,'Lista Suspensa'!$A$1:$F$90,4,),0)</f>
        <v>0</v>
      </c>
      <c r="AD19" s="187">
        <f>IF(OR(Z19&gt;0,AA19&gt;0),VLOOKUP(A19,'Lista Suspensa'!$A$1:$F$90,5,),0)</f>
        <v>0</v>
      </c>
      <c r="AE19" s="188">
        <f>IF(OR(Z19&gt;0,AA19&gt;0),VLOOKUP(A19,'Lista Suspensa'!$A$1:$F$90,6,),0)</f>
        <v>0</v>
      </c>
      <c r="AF19" s="183"/>
      <c r="AG19" s="183">
        <f t="shared" si="6"/>
        <v>0</v>
      </c>
      <c r="AH19" s="187">
        <f>IF(AF19&gt;0,VLOOKUP(A19,'Lista Suspensa'!$A$1:$F$92,3,),0)</f>
        <v>0</v>
      </c>
      <c r="AI19" s="187">
        <f>IF(OR(AF19&gt;0,AG19&gt;0),VLOOKUP(A19,'Lista Suspensa'!$A$1:$F$90,4,),0)</f>
        <v>0</v>
      </c>
      <c r="AJ19" s="187">
        <f>IF(OR(AF19&gt;0,AG19&gt;0),VLOOKUP(A19,'Lista Suspensa'!$A$1:$F$90,5,),0)</f>
        <v>0</v>
      </c>
      <c r="AK19" s="188">
        <f>IF(OR(AF19&gt;0,AG19&gt;0),VLOOKUP(A19,'Lista Suspensa'!$A$1:$F$90,6,),0)</f>
        <v>0</v>
      </c>
      <c r="AL19" s="183"/>
      <c r="AM19" s="183">
        <f t="shared" si="7"/>
        <v>0</v>
      </c>
      <c r="AN19" s="187">
        <f>IF(AL19&gt;0,VLOOKUP(A19,'Lista Suspensa'!$A$1:$F$92,3,),0)</f>
        <v>0</v>
      </c>
      <c r="AO19" s="187">
        <f>IF(OR(AL19&gt;0,AM19&gt;0),VLOOKUP(A19,'Lista Suspensa'!$A$1:$F$90,4,),0)</f>
        <v>0</v>
      </c>
      <c r="AP19" s="187">
        <f>IF(OR(AL19&gt;0,AM19&gt;0),VLOOKUP(A19,'Lista Suspensa'!$A$1:$F$90,5,),0)</f>
        <v>0</v>
      </c>
      <c r="AQ19" s="188">
        <f>IF(OR(AL19&gt;0,AM19&gt;0),VLOOKUP(A19,'Lista Suspensa'!$A$1:$F$90,6,),0)</f>
        <v>0</v>
      </c>
      <c r="AR19" s="183"/>
      <c r="AS19" s="183">
        <f t="shared" si="8"/>
        <v>0</v>
      </c>
      <c r="AT19" s="187">
        <f>IF(AR19&gt;0,VLOOKUP(A19,'Lista Suspensa'!$A$1:$F$92,3,),0)</f>
        <v>0</v>
      </c>
      <c r="AU19" s="187">
        <f>IF(OR(AR19&gt;0,AS19&gt;0),VLOOKUP(A19,'Lista Suspensa'!$A$1:$F$90,4,),0)</f>
        <v>0</v>
      </c>
      <c r="AV19" s="187">
        <f>IF(OR(AR19&gt;0,AS19&gt;0),VLOOKUP(A19,'Lista Suspensa'!$A$1:$F$90,5,),0)</f>
        <v>0</v>
      </c>
      <c r="AW19" s="187">
        <f>IF(OR(AR19&gt;0,AS19&gt;0),VLOOKUP(A19,'Lista Suspensa'!$A$1:$F$90,6,),0)</f>
        <v>0</v>
      </c>
      <c r="AX19" s="183"/>
      <c r="AY19" s="183">
        <f t="shared" si="9"/>
        <v>0</v>
      </c>
      <c r="AZ19" s="187">
        <f>IF(AX19&gt;0,VLOOKUP(A19,'Lista Suspensa'!$A$1:$F$92,3,),0)</f>
        <v>0</v>
      </c>
      <c r="BA19" s="187">
        <f>IF(OR(AX19&gt;0,AY19&gt;0),VLOOKUP(A19,'Lista Suspensa'!$A$1:$F$90,4,),0)</f>
        <v>0</v>
      </c>
      <c r="BB19" s="187">
        <f>IF(OR(AX19&gt;0,AY19&gt;0),VLOOKUP(A19,'Lista Suspensa'!$A$1:$F$90,5,),0)</f>
        <v>0</v>
      </c>
      <c r="BC19" s="187">
        <f>IF(OR(AX19&gt;0,AY19&gt;0),VLOOKUP(A19,'Lista Suspensa'!$A$1:$F$90,6,),0)</f>
        <v>0</v>
      </c>
      <c r="BD19" s="183"/>
      <c r="BE19" s="183">
        <f t="shared" si="10"/>
        <v>0</v>
      </c>
      <c r="BF19" s="187">
        <f>IF(BD19&gt;0,VLOOKUP(A19,'Lista Suspensa'!$A$1:$F$92,3,),0)</f>
        <v>0</v>
      </c>
      <c r="BG19" s="187">
        <f>IF(OR(BD19&gt;0,BE19&gt;0),VLOOKUP(A19,'Lista Suspensa'!$A$1:$F$90,4,),0)</f>
        <v>0</v>
      </c>
      <c r="BH19" s="187">
        <f>IF(OR(BD19&gt;0,BE19&gt;0),VLOOKUP(A19,'Lista Suspensa'!$A$1:$F$90,5,),0)</f>
        <v>0</v>
      </c>
      <c r="BI19" s="187">
        <f>IF(OR(BD19&gt;0,BE19&gt;0),VLOOKUP(A19,'Lista Suspensa'!$A$1:$F$90,6,),0)</f>
        <v>0</v>
      </c>
      <c r="BJ19" s="183"/>
      <c r="BK19" s="183">
        <f t="shared" si="11"/>
        <v>0</v>
      </c>
      <c r="BL19" s="187">
        <f>IF(BJ19&gt;0,VLOOKUP(A19,'Lista Suspensa'!$A$1:$F$92,3,),0)</f>
        <v>0</v>
      </c>
      <c r="BM19" s="187">
        <f>IF(OR(BJ19&gt;0,BK19&gt;0),VLOOKUP(A19,'Lista Suspensa'!$A$1:$F$90,4,),0)</f>
        <v>0</v>
      </c>
      <c r="BN19" s="187">
        <f>IF(OR(BJ19&gt;0,BK19&gt;0),VLOOKUP(A19,'Lista Suspensa'!$A$1:$F$90,5,),0)</f>
        <v>0</v>
      </c>
      <c r="BO19" s="187">
        <f>IF(OR(BJ19&gt;0,BK19&gt;0),VLOOKUP(A19,'Lista Suspensa'!$A$1:$F$90,6,),0)</f>
        <v>0</v>
      </c>
      <c r="BP19" s="183"/>
      <c r="BQ19" s="183">
        <f t="shared" si="12"/>
        <v>0</v>
      </c>
      <c r="BR19" s="187">
        <f>IF(BP19&gt;0,VLOOKUP(A19,'Lista Suspensa'!$A$1:$F$92,3,),0)</f>
        <v>0</v>
      </c>
      <c r="BS19" s="187">
        <f>IF(OR(BP19&gt;0,BQ19&gt;0),VLOOKUP(A19,'Lista Suspensa'!$A$1:$F$90,4,),0)</f>
        <v>0</v>
      </c>
      <c r="BT19" s="187">
        <f>IF(OR(BP19&gt;0,BQ19&gt;0),VLOOKUP(A19,'Lista Suspensa'!$A$1:$F$90,5,),0)</f>
        <v>0</v>
      </c>
      <c r="BU19" s="187">
        <f>IF(OR(BP19&gt;0,BQ19&gt;0),VLOOKUP(A19,'Lista Suspensa'!$A$1:$F$90,6,),0)</f>
        <v>0</v>
      </c>
      <c r="BV19" s="183"/>
      <c r="BW19" s="183">
        <f t="shared" si="13"/>
        <v>0</v>
      </c>
      <c r="BX19" s="187">
        <f>IF(BV19&gt;0,VLOOKUP(A19,'Lista Suspensa'!$A$1:$F$92,3,),0)</f>
        <v>0</v>
      </c>
      <c r="BY19" s="187">
        <f>IF(OR(BV19&gt;0,BW19&gt;0),VLOOKUP(A19,'Lista Suspensa'!$A$1:$F$90,4,),0)</f>
        <v>0</v>
      </c>
      <c r="BZ19" s="187">
        <f>IF(OR(BV19&gt;0,BW19&gt;0),VLOOKUP(A19,'Lista Suspensa'!$A$1:$F$90,5,),0)</f>
        <v>0</v>
      </c>
      <c r="CA19" s="187">
        <f>IF(OR(BV19&gt;0,BW19&gt;0),VLOOKUP(A19,'Lista Suspensa'!$A$1:$F$90,6,),0)</f>
        <v>0</v>
      </c>
      <c r="CB19" s="183"/>
      <c r="CC19" s="183">
        <f t="shared" si="14"/>
        <v>0</v>
      </c>
      <c r="CD19" s="187">
        <f>IF(CB19&gt;0,VLOOKUP(A19,'Lista Suspensa'!$A$1:$F$92,3,),0)</f>
        <v>0</v>
      </c>
      <c r="CE19" s="187">
        <f>IF(OR(CB19&gt;0,CC19&gt;0),VLOOKUP(A19,'Lista Suspensa'!$A$1:$F$90,4,),0)</f>
        <v>0</v>
      </c>
      <c r="CF19" s="187">
        <f>IF(OR(CB19&gt;0,CC19&gt;0),VLOOKUP(A19,'Lista Suspensa'!$A$1:$F$90,5,),0)</f>
        <v>0</v>
      </c>
      <c r="CG19" s="187">
        <f>IF(OR(CB19&gt;0,CC19&gt;0),VLOOKUP(A19,'Lista Suspensa'!$A$1:$F$90,6,),0)</f>
        <v>0</v>
      </c>
      <c r="CH19" s="183"/>
      <c r="CI19" s="183">
        <f t="shared" si="15"/>
        <v>0</v>
      </c>
      <c r="CJ19" s="187">
        <f>IF(CH19&gt;0,VLOOKUP(A19,'Lista Suspensa'!$A$1:$F$92,3,),0)</f>
        <v>0</v>
      </c>
      <c r="CK19" s="187">
        <f>IF(OR(CH19&gt;0,CI19&gt;0),VLOOKUP(A19,'Lista Suspensa'!$A$1:$F$90,4,),0)</f>
        <v>0</v>
      </c>
      <c r="CL19" s="187">
        <f>IF(OR(CH19&gt;0,CI19&gt;0),VLOOKUP(A19,'Lista Suspensa'!$A$1:$F$90,5,),0)</f>
        <v>0</v>
      </c>
      <c r="CM19" s="202">
        <f>IF(OR(CH19&gt;0,CI19&gt;0),VLOOKUP(A19,'Lista Suspensa'!$A$1:$F$90,6,),0)</f>
        <v>0</v>
      </c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</row>
    <row r="20">
      <c r="A20" s="192"/>
      <c r="B20" s="193"/>
      <c r="C20" s="194">
        <f t="shared" si="1"/>
        <v>0</v>
      </c>
      <c r="D20" s="197">
        <f>IF(B20&gt;0,VLOOKUP(A20,'Lista Suspensa'!$A$1:$F$92,3,),0)</f>
        <v>0</v>
      </c>
      <c r="E20" s="197">
        <f>IF(OR(B20&gt;0,C20&gt;0),VLOOKUP(A20,'Lista Suspensa'!$A$1:$F$90,4,),0)</f>
        <v>0</v>
      </c>
      <c r="F20" s="197">
        <f>IF(OR(B20&gt;0,C20&gt;0),VLOOKUP(A20,'Lista Suspensa'!$A$1:$F$90,5,),0)</f>
        <v>0</v>
      </c>
      <c r="G20" s="198">
        <f>IF(OR(B20&gt;0,C20&gt;0),VLOOKUP(A20,'Lista Suspensa'!$A$1:$F$90,6,),0)</f>
        <v>0</v>
      </c>
      <c r="H20" s="193"/>
      <c r="I20" s="193">
        <f t="shared" si="2"/>
        <v>0</v>
      </c>
      <c r="J20" s="197">
        <f>IF(H20&gt;0,VLOOKUP(A20,'Lista Suspensa'!$A$1:$F$92,3,),0)</f>
        <v>0</v>
      </c>
      <c r="K20" s="197">
        <f>IF(OR(H20&gt;0,I20&gt;0),VLOOKUP(A20,'Lista Suspensa'!$A$1:$F$90,4,),0)</f>
        <v>0</v>
      </c>
      <c r="L20" s="197">
        <f>IF(OR(H20&gt;0,I20&gt;0),VLOOKUP(A20,'Lista Suspensa'!$A$1:$F$90,5,),0)</f>
        <v>0</v>
      </c>
      <c r="M20" s="198">
        <f>IF(OR(H20&gt;0,I20&gt;0),VLOOKUP(A20,'Lista Suspensa'!$A$1:$F$90,6,),0)</f>
        <v>0</v>
      </c>
      <c r="N20" s="193"/>
      <c r="O20" s="193">
        <f t="shared" si="3"/>
        <v>0</v>
      </c>
      <c r="P20" s="197">
        <f>IF(N20&gt;0,VLOOKUP(A20,'Lista Suspensa'!$A$1:$F$92,3,),0)</f>
        <v>0</v>
      </c>
      <c r="Q20" s="197">
        <f>IF(OR(N20&gt;0,O20&gt;0),VLOOKUP(A20,'Lista Suspensa'!$A$1:$F$90,4,),0)</f>
        <v>0</v>
      </c>
      <c r="R20" s="197">
        <f>IF(OR(N20&gt;0,O20&gt;0),VLOOKUP(A20,'Lista Suspensa'!$A$1:$F$90,5,),0)</f>
        <v>0</v>
      </c>
      <c r="S20" s="198">
        <f>IF(OR(N20&gt;0,O20&gt;0),VLOOKUP(A20,'Lista Suspensa'!$A$1:$F$90,6,),0)</f>
        <v>0</v>
      </c>
      <c r="T20" s="193"/>
      <c r="U20" s="193">
        <f t="shared" si="4"/>
        <v>0</v>
      </c>
      <c r="V20" s="197">
        <f>IF(T20&gt;0,VLOOKUP(A20,'Lista Suspensa'!$A$1:$F$92,3,),0)</f>
        <v>0</v>
      </c>
      <c r="W20" s="197">
        <f>IF(OR(T20&gt;0,U20&gt;0),VLOOKUP(A20,'Lista Suspensa'!$A$1:$F$90,4,),0)</f>
        <v>0</v>
      </c>
      <c r="X20" s="197">
        <f>IF(OR(T20&gt;0,U20&gt;0),VLOOKUP(A20,'Lista Suspensa'!$A$1:$F$90,5,),0)</f>
        <v>0</v>
      </c>
      <c r="Y20" s="198">
        <f>IF(OR(T20&gt;0,U20&gt;0),VLOOKUP(A20,'Lista Suspensa'!$A$1:$F$90,6,),0)</f>
        <v>0</v>
      </c>
      <c r="Z20" s="193"/>
      <c r="AA20" s="193">
        <f t="shared" si="5"/>
        <v>0</v>
      </c>
      <c r="AB20" s="197">
        <f>IF(Z20&gt;0,VLOOKUP(A20,'Lista Suspensa'!$A$1:$F$92,3,),0)</f>
        <v>0</v>
      </c>
      <c r="AC20" s="197">
        <f>IF(OR(Z20&gt;0,AA20&gt;0),VLOOKUP(A20,'Lista Suspensa'!$A$1:$F$90,4,),0)</f>
        <v>0</v>
      </c>
      <c r="AD20" s="197">
        <f>IF(OR(Z20&gt;0,AA20&gt;0),VLOOKUP(A20,'Lista Suspensa'!$A$1:$F$90,5,),0)</f>
        <v>0</v>
      </c>
      <c r="AE20" s="198">
        <f>IF(OR(Z20&gt;0,AA20&gt;0),VLOOKUP(A20,'Lista Suspensa'!$A$1:$F$90,6,),0)</f>
        <v>0</v>
      </c>
      <c r="AF20" s="193"/>
      <c r="AG20" s="193">
        <f t="shared" si="6"/>
        <v>0</v>
      </c>
      <c r="AH20" s="197">
        <f>IF(AF20&gt;0,VLOOKUP(A20,'Lista Suspensa'!$A$1:$F$92,3,),0)</f>
        <v>0</v>
      </c>
      <c r="AI20" s="197">
        <f>IF(OR(AF20&gt;0,AG20&gt;0),VLOOKUP(A20,'Lista Suspensa'!$A$1:$F$90,4,),0)</f>
        <v>0</v>
      </c>
      <c r="AJ20" s="197">
        <f>IF(OR(AF20&gt;0,AG20&gt;0),VLOOKUP(A20,'Lista Suspensa'!$A$1:$F$90,5,),0)</f>
        <v>0</v>
      </c>
      <c r="AK20" s="198">
        <f>IF(OR(AF20&gt;0,AG20&gt;0),VLOOKUP(A20,'Lista Suspensa'!$A$1:$F$90,6,),0)</f>
        <v>0</v>
      </c>
      <c r="AL20" s="193"/>
      <c r="AM20" s="193">
        <f t="shared" si="7"/>
        <v>0</v>
      </c>
      <c r="AN20" s="197">
        <f>IF(AL20&gt;0,VLOOKUP(A20,'Lista Suspensa'!$A$1:$F$92,3,),0)</f>
        <v>0</v>
      </c>
      <c r="AO20" s="197">
        <f>IF(OR(AL20&gt;0,AM20&gt;0),VLOOKUP(A20,'Lista Suspensa'!$A$1:$F$90,4,),0)</f>
        <v>0</v>
      </c>
      <c r="AP20" s="197">
        <f>IF(OR(AL20&gt;0,AM20&gt;0),VLOOKUP(A20,'Lista Suspensa'!$A$1:$F$90,5,),0)</f>
        <v>0</v>
      </c>
      <c r="AQ20" s="198">
        <f>IF(OR(AL20&gt;0,AM20&gt;0),VLOOKUP(A20,'Lista Suspensa'!$A$1:$F$90,6,),0)</f>
        <v>0</v>
      </c>
      <c r="AR20" s="193"/>
      <c r="AS20" s="193">
        <f t="shared" si="8"/>
        <v>0</v>
      </c>
      <c r="AT20" s="197">
        <f>IF(AR20&gt;0,VLOOKUP(A20,'Lista Suspensa'!$A$1:$F$92,3,),0)</f>
        <v>0</v>
      </c>
      <c r="AU20" s="197">
        <f>IF(OR(AR20&gt;0,AS20&gt;0),VLOOKUP(A20,'Lista Suspensa'!$A$1:$F$90,4,),0)</f>
        <v>0</v>
      </c>
      <c r="AV20" s="197">
        <f>IF(OR(AR20&gt;0,AS20&gt;0),VLOOKUP(A20,'Lista Suspensa'!$A$1:$F$90,5,),0)</f>
        <v>0</v>
      </c>
      <c r="AW20" s="197">
        <f>IF(OR(AR20&gt;0,AS20&gt;0),VLOOKUP(A20,'Lista Suspensa'!$A$1:$F$90,6,),0)</f>
        <v>0</v>
      </c>
      <c r="AX20" s="193"/>
      <c r="AY20" s="193">
        <f t="shared" si="9"/>
        <v>0</v>
      </c>
      <c r="AZ20" s="197">
        <f>IF(AX20&gt;0,VLOOKUP(A20,'Lista Suspensa'!$A$1:$F$92,3,),0)</f>
        <v>0</v>
      </c>
      <c r="BA20" s="197">
        <f>IF(OR(AX20&gt;0,AY20&gt;0),VLOOKUP(A20,'Lista Suspensa'!$A$1:$F$90,4,),0)</f>
        <v>0</v>
      </c>
      <c r="BB20" s="197">
        <f>IF(OR(AX20&gt;0,AY20&gt;0),VLOOKUP(A20,'Lista Suspensa'!$A$1:$F$90,5,),0)</f>
        <v>0</v>
      </c>
      <c r="BC20" s="197">
        <f>IF(OR(AX20&gt;0,AY20&gt;0),VLOOKUP(A20,'Lista Suspensa'!$A$1:$F$90,6,),0)</f>
        <v>0</v>
      </c>
      <c r="BD20" s="193"/>
      <c r="BE20" s="193">
        <f t="shared" si="10"/>
        <v>0</v>
      </c>
      <c r="BF20" s="197">
        <f>IF(BD20&gt;0,VLOOKUP(A20,'Lista Suspensa'!$A$1:$F$92,3,),0)</f>
        <v>0</v>
      </c>
      <c r="BG20" s="197">
        <f>IF(OR(BD20&gt;0,BE20&gt;0),VLOOKUP(A20,'Lista Suspensa'!$A$1:$F$90,4,),0)</f>
        <v>0</v>
      </c>
      <c r="BH20" s="197">
        <f>IF(OR(BD20&gt;0,BE20&gt;0),VLOOKUP(A20,'Lista Suspensa'!$A$1:$F$90,5,),0)</f>
        <v>0</v>
      </c>
      <c r="BI20" s="197">
        <f>IF(OR(BD20&gt;0,BE20&gt;0),VLOOKUP(A20,'Lista Suspensa'!$A$1:$F$90,6,),0)</f>
        <v>0</v>
      </c>
      <c r="BJ20" s="193"/>
      <c r="BK20" s="193">
        <f t="shared" si="11"/>
        <v>0</v>
      </c>
      <c r="BL20" s="197">
        <f>IF(BJ20&gt;0,VLOOKUP(A20,'Lista Suspensa'!$A$1:$F$92,3,),0)</f>
        <v>0</v>
      </c>
      <c r="BM20" s="197">
        <f>IF(OR(BJ20&gt;0,BK20&gt;0),VLOOKUP(A20,'Lista Suspensa'!$A$1:$F$90,4,),0)</f>
        <v>0</v>
      </c>
      <c r="BN20" s="197">
        <f>IF(OR(BJ20&gt;0,BK20&gt;0),VLOOKUP(A20,'Lista Suspensa'!$A$1:$F$90,5,),0)</f>
        <v>0</v>
      </c>
      <c r="BO20" s="197">
        <f>IF(OR(BJ20&gt;0,BK20&gt;0),VLOOKUP(A20,'Lista Suspensa'!$A$1:$F$90,6,),0)</f>
        <v>0</v>
      </c>
      <c r="BP20" s="193"/>
      <c r="BQ20" s="193">
        <f t="shared" si="12"/>
        <v>0</v>
      </c>
      <c r="BR20" s="197">
        <f>IF(BP20&gt;0,VLOOKUP(A20,'Lista Suspensa'!$A$1:$F$92,3,),0)</f>
        <v>0</v>
      </c>
      <c r="BS20" s="197">
        <f>IF(OR(BP20&gt;0,BQ20&gt;0),VLOOKUP(A20,'Lista Suspensa'!$A$1:$F$90,4,),0)</f>
        <v>0</v>
      </c>
      <c r="BT20" s="197">
        <f>IF(OR(BP20&gt;0,BQ20&gt;0),VLOOKUP(A20,'Lista Suspensa'!$A$1:$F$90,5,),0)</f>
        <v>0</v>
      </c>
      <c r="BU20" s="197">
        <f>IF(OR(BP20&gt;0,BQ20&gt;0),VLOOKUP(A20,'Lista Suspensa'!$A$1:$F$90,6,),0)</f>
        <v>0</v>
      </c>
      <c r="BV20" s="193"/>
      <c r="BW20" s="193">
        <f t="shared" si="13"/>
        <v>0</v>
      </c>
      <c r="BX20" s="197">
        <f>IF(BV20&gt;0,VLOOKUP(A20,'Lista Suspensa'!$A$1:$F$92,3,),0)</f>
        <v>0</v>
      </c>
      <c r="BY20" s="197">
        <f>IF(OR(BV20&gt;0,BW20&gt;0),VLOOKUP(A20,'Lista Suspensa'!$A$1:$F$90,4,),0)</f>
        <v>0</v>
      </c>
      <c r="BZ20" s="197">
        <f>IF(OR(BV20&gt;0,BW20&gt;0),VLOOKUP(A20,'Lista Suspensa'!$A$1:$F$90,5,),0)</f>
        <v>0</v>
      </c>
      <c r="CA20" s="197">
        <f>IF(OR(BV20&gt;0,BW20&gt;0),VLOOKUP(A20,'Lista Suspensa'!$A$1:$F$90,6,),0)</f>
        <v>0</v>
      </c>
      <c r="CB20" s="193"/>
      <c r="CC20" s="193">
        <f t="shared" si="14"/>
        <v>0</v>
      </c>
      <c r="CD20" s="197">
        <f>IF(CB20&gt;0,VLOOKUP(A20,'Lista Suspensa'!$A$1:$F$92,3,),0)</f>
        <v>0</v>
      </c>
      <c r="CE20" s="197">
        <f>IF(OR(CB20&gt;0,CC20&gt;0),VLOOKUP(A20,'Lista Suspensa'!$A$1:$F$90,4,),0)</f>
        <v>0</v>
      </c>
      <c r="CF20" s="197">
        <f>IF(OR(CB20&gt;0,CC20&gt;0),VLOOKUP(A20,'Lista Suspensa'!$A$1:$F$90,5,),0)</f>
        <v>0</v>
      </c>
      <c r="CG20" s="197">
        <f>IF(OR(CB20&gt;0,CC20&gt;0),VLOOKUP(A20,'Lista Suspensa'!$A$1:$F$90,6,),0)</f>
        <v>0</v>
      </c>
      <c r="CH20" s="193"/>
      <c r="CI20" s="193">
        <f t="shared" si="15"/>
        <v>0</v>
      </c>
      <c r="CJ20" s="197">
        <f>IF(CH20&gt;0,VLOOKUP(A20,'Lista Suspensa'!$A$1:$F$92,3,),0)</f>
        <v>0</v>
      </c>
      <c r="CK20" s="197">
        <f>IF(OR(CH20&gt;0,CI20&gt;0),VLOOKUP(A20,'Lista Suspensa'!$A$1:$F$90,4,),0)</f>
        <v>0</v>
      </c>
      <c r="CL20" s="197">
        <f>IF(OR(CH20&gt;0,CI20&gt;0),VLOOKUP(A20,'Lista Suspensa'!$A$1:$F$90,5,),0)</f>
        <v>0</v>
      </c>
      <c r="CM20" s="201">
        <f>IF(OR(CH20&gt;0,CI20&gt;0),VLOOKUP(A20,'Lista Suspensa'!$A$1:$F$90,6,),0)</f>
        <v>0</v>
      </c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</row>
    <row r="21" ht="15.75" customHeight="1">
      <c r="A21" s="182"/>
      <c r="B21" s="183"/>
      <c r="C21" s="184">
        <f t="shared" si="1"/>
        <v>0</v>
      </c>
      <c r="D21" s="187">
        <f>IF(B21&gt;0,VLOOKUP(A21,'Lista Suspensa'!$A$1:$F$92,3,),0)</f>
        <v>0</v>
      </c>
      <c r="E21" s="187">
        <f>IF(OR(B21&gt;0,C21&gt;0),VLOOKUP(A21,'Lista Suspensa'!$A$1:$F$90,4,),0)</f>
        <v>0</v>
      </c>
      <c r="F21" s="187">
        <f>IF(OR(B21&gt;0,C21&gt;0),VLOOKUP(A21,'Lista Suspensa'!$A$1:$F$90,5,),0)</f>
        <v>0</v>
      </c>
      <c r="G21" s="188">
        <f>IF(OR(B21&gt;0,C21&gt;0),VLOOKUP(A21,'Lista Suspensa'!$A$1:$F$90,6,),0)</f>
        <v>0</v>
      </c>
      <c r="H21" s="183"/>
      <c r="I21" s="183">
        <f t="shared" si="2"/>
        <v>0</v>
      </c>
      <c r="J21" s="187">
        <f>IF(H21&gt;0,VLOOKUP(A21,'Lista Suspensa'!$A$1:$F$92,3,),0)</f>
        <v>0</v>
      </c>
      <c r="K21" s="187">
        <f>IF(OR(H21&gt;0,I21&gt;0),VLOOKUP(A21,'Lista Suspensa'!$A$1:$F$90,4,),0)</f>
        <v>0</v>
      </c>
      <c r="L21" s="187">
        <f>IF(OR(H21&gt;0,I21&gt;0),VLOOKUP(A21,'Lista Suspensa'!$A$1:$F$90,5,),0)</f>
        <v>0</v>
      </c>
      <c r="M21" s="188">
        <f>IF(OR(H21&gt;0,I21&gt;0),VLOOKUP(A21,'Lista Suspensa'!$A$1:$F$90,6,),0)</f>
        <v>0</v>
      </c>
      <c r="N21" s="183"/>
      <c r="O21" s="183">
        <f t="shared" si="3"/>
        <v>0</v>
      </c>
      <c r="P21" s="187">
        <f>IF(N21&gt;0,VLOOKUP(A21,'Lista Suspensa'!$A$1:$F$92,3,),0)</f>
        <v>0</v>
      </c>
      <c r="Q21" s="187">
        <f>IF(OR(N21&gt;0,O21&gt;0),VLOOKUP(A21,'Lista Suspensa'!$A$1:$F$90,4,),0)</f>
        <v>0</v>
      </c>
      <c r="R21" s="187">
        <f>IF(OR(N21&gt;0,O21&gt;0),VLOOKUP(A21,'Lista Suspensa'!$A$1:$F$90,5,),0)</f>
        <v>0</v>
      </c>
      <c r="S21" s="188">
        <f>IF(OR(N21&gt;0,O21&gt;0),VLOOKUP(A21,'Lista Suspensa'!$A$1:$F$90,6,),0)</f>
        <v>0</v>
      </c>
      <c r="T21" s="183"/>
      <c r="U21" s="183">
        <f t="shared" si="4"/>
        <v>0</v>
      </c>
      <c r="V21" s="187">
        <f>IF(T21&gt;0,VLOOKUP(A21,'Lista Suspensa'!$A$1:$F$92,3,),0)</f>
        <v>0</v>
      </c>
      <c r="W21" s="187">
        <f>IF(OR(T21&gt;0,U21&gt;0),VLOOKUP(A21,'Lista Suspensa'!$A$1:$F$90,4,),0)</f>
        <v>0</v>
      </c>
      <c r="X21" s="187">
        <f>IF(OR(T21&gt;0,U21&gt;0),VLOOKUP(A21,'Lista Suspensa'!$A$1:$F$90,5,),0)</f>
        <v>0</v>
      </c>
      <c r="Y21" s="188">
        <f>IF(OR(T21&gt;0,U21&gt;0),VLOOKUP(A21,'Lista Suspensa'!$A$1:$F$90,6,),0)</f>
        <v>0</v>
      </c>
      <c r="Z21" s="183"/>
      <c r="AA21" s="183">
        <f t="shared" si="5"/>
        <v>0</v>
      </c>
      <c r="AB21" s="187">
        <f>IF(Z21&gt;0,VLOOKUP(A21,'Lista Suspensa'!$A$1:$F$92,3,),0)</f>
        <v>0</v>
      </c>
      <c r="AC21" s="187">
        <f>IF(OR(Z21&gt;0,AA21&gt;0),VLOOKUP(A21,'Lista Suspensa'!$A$1:$F$90,4,),0)</f>
        <v>0</v>
      </c>
      <c r="AD21" s="187">
        <f>IF(OR(Z21&gt;0,AA21&gt;0),VLOOKUP(A21,'Lista Suspensa'!$A$1:$F$90,5,),0)</f>
        <v>0</v>
      </c>
      <c r="AE21" s="188">
        <f>IF(OR(Z21&gt;0,AA21&gt;0),VLOOKUP(A21,'Lista Suspensa'!$A$1:$F$90,6,),0)</f>
        <v>0</v>
      </c>
      <c r="AF21" s="183"/>
      <c r="AG21" s="183">
        <f t="shared" si="6"/>
        <v>0</v>
      </c>
      <c r="AH21" s="187">
        <f>IF(AF21&gt;0,VLOOKUP(A21,'Lista Suspensa'!$A$1:$F$92,3,),0)</f>
        <v>0</v>
      </c>
      <c r="AI21" s="187">
        <f>IF(OR(AF21&gt;0,AG21&gt;0),VLOOKUP(A21,'Lista Suspensa'!$A$1:$F$90,4,),0)</f>
        <v>0</v>
      </c>
      <c r="AJ21" s="187">
        <f>IF(OR(AF21&gt;0,AG21&gt;0),VLOOKUP(A21,'Lista Suspensa'!$A$1:$F$90,5,),0)</f>
        <v>0</v>
      </c>
      <c r="AK21" s="188">
        <f>IF(OR(AF21&gt;0,AG21&gt;0),VLOOKUP(A21,'Lista Suspensa'!$A$1:$F$90,6,),0)</f>
        <v>0</v>
      </c>
      <c r="AL21" s="183"/>
      <c r="AM21" s="183">
        <f t="shared" si="7"/>
        <v>0</v>
      </c>
      <c r="AN21" s="187">
        <f>IF(AL21&gt;0,VLOOKUP(A21,'Lista Suspensa'!$A$1:$F$92,3,),0)</f>
        <v>0</v>
      </c>
      <c r="AO21" s="187">
        <f>IF(OR(AL21&gt;0,AM21&gt;0),VLOOKUP(A21,'Lista Suspensa'!$A$1:$F$90,4,),0)</f>
        <v>0</v>
      </c>
      <c r="AP21" s="187">
        <f>IF(OR(AL21&gt;0,AM21&gt;0),VLOOKUP(A21,'Lista Suspensa'!$A$1:$F$90,5,),0)</f>
        <v>0</v>
      </c>
      <c r="AQ21" s="188">
        <f>IF(OR(AL21&gt;0,AM21&gt;0),VLOOKUP(A21,'Lista Suspensa'!$A$1:$F$90,6,),0)</f>
        <v>0</v>
      </c>
      <c r="AR21" s="183"/>
      <c r="AS21" s="183">
        <f t="shared" si="8"/>
        <v>0</v>
      </c>
      <c r="AT21" s="187">
        <f>IF(AR21&gt;0,VLOOKUP(A21,'Lista Suspensa'!$A$1:$F$92,3,),0)</f>
        <v>0</v>
      </c>
      <c r="AU21" s="187">
        <f>IF(OR(AR21&gt;0,AS21&gt;0),VLOOKUP(A21,'Lista Suspensa'!$A$1:$F$90,4,),0)</f>
        <v>0</v>
      </c>
      <c r="AV21" s="187">
        <f>IF(OR(AR21&gt;0,AS21&gt;0),VLOOKUP(A21,'Lista Suspensa'!$A$1:$F$90,5,),0)</f>
        <v>0</v>
      </c>
      <c r="AW21" s="187">
        <f>IF(OR(AR21&gt;0,AS21&gt;0),VLOOKUP(A21,'Lista Suspensa'!$A$1:$F$90,6,),0)</f>
        <v>0</v>
      </c>
      <c r="AX21" s="183"/>
      <c r="AY21" s="183">
        <f t="shared" si="9"/>
        <v>0</v>
      </c>
      <c r="AZ21" s="187">
        <f>IF(AX21&gt;0,VLOOKUP(A21,'Lista Suspensa'!$A$1:$F$92,3,),0)</f>
        <v>0</v>
      </c>
      <c r="BA21" s="187">
        <f>IF(OR(AX21&gt;0,AY21&gt;0),VLOOKUP(A21,'Lista Suspensa'!$A$1:$F$90,4,),0)</f>
        <v>0</v>
      </c>
      <c r="BB21" s="187">
        <f>IF(OR(AX21&gt;0,AY21&gt;0),VLOOKUP(A21,'Lista Suspensa'!$A$1:$F$90,5,),0)</f>
        <v>0</v>
      </c>
      <c r="BC21" s="187">
        <f>IF(OR(AX21&gt;0,AY21&gt;0),VLOOKUP(A21,'Lista Suspensa'!$A$1:$F$90,6,),0)</f>
        <v>0</v>
      </c>
      <c r="BD21" s="183"/>
      <c r="BE21" s="183">
        <f t="shared" si="10"/>
        <v>0</v>
      </c>
      <c r="BF21" s="187">
        <f>IF(BD21&gt;0,VLOOKUP(A21,'Lista Suspensa'!$A$1:$F$92,3,),0)</f>
        <v>0</v>
      </c>
      <c r="BG21" s="187">
        <f>IF(OR(BD21&gt;0,BE21&gt;0),VLOOKUP(A21,'Lista Suspensa'!$A$1:$F$90,4,),0)</f>
        <v>0</v>
      </c>
      <c r="BH21" s="187">
        <f>IF(OR(BD21&gt;0,BE21&gt;0),VLOOKUP(A21,'Lista Suspensa'!$A$1:$F$90,5,),0)</f>
        <v>0</v>
      </c>
      <c r="BI21" s="187">
        <f>IF(OR(BD21&gt;0,BE21&gt;0),VLOOKUP(A21,'Lista Suspensa'!$A$1:$F$90,6,),0)</f>
        <v>0</v>
      </c>
      <c r="BJ21" s="183"/>
      <c r="BK21" s="183">
        <f t="shared" si="11"/>
        <v>0</v>
      </c>
      <c r="BL21" s="187">
        <f>IF(BJ21&gt;0,VLOOKUP(A21,'Lista Suspensa'!$A$1:$F$92,3,),0)</f>
        <v>0</v>
      </c>
      <c r="BM21" s="187">
        <f>IF(OR(BJ21&gt;0,BK21&gt;0),VLOOKUP(A21,'Lista Suspensa'!$A$1:$F$90,4,),0)</f>
        <v>0</v>
      </c>
      <c r="BN21" s="187">
        <f>IF(OR(BJ21&gt;0,BK21&gt;0),VLOOKUP(A21,'Lista Suspensa'!$A$1:$F$90,5,),0)</f>
        <v>0</v>
      </c>
      <c r="BO21" s="187">
        <f>IF(OR(BJ21&gt;0,BK21&gt;0),VLOOKUP(A21,'Lista Suspensa'!$A$1:$F$90,6,),0)</f>
        <v>0</v>
      </c>
      <c r="BP21" s="183"/>
      <c r="BQ21" s="183">
        <f t="shared" si="12"/>
        <v>0</v>
      </c>
      <c r="BR21" s="187">
        <f>IF(BP21&gt;0,VLOOKUP(A21,'Lista Suspensa'!$A$1:$F$92,3,),0)</f>
        <v>0</v>
      </c>
      <c r="BS21" s="187">
        <f>IF(OR(BP21&gt;0,BQ21&gt;0),VLOOKUP(A21,'Lista Suspensa'!$A$1:$F$90,4,),0)</f>
        <v>0</v>
      </c>
      <c r="BT21" s="187">
        <f>IF(OR(BP21&gt;0,BQ21&gt;0),VLOOKUP(A21,'Lista Suspensa'!$A$1:$F$90,5,),0)</f>
        <v>0</v>
      </c>
      <c r="BU21" s="187">
        <f>IF(OR(BP21&gt;0,BQ21&gt;0),VLOOKUP(A21,'Lista Suspensa'!$A$1:$F$90,6,),0)</f>
        <v>0</v>
      </c>
      <c r="BV21" s="183"/>
      <c r="BW21" s="183">
        <f t="shared" si="13"/>
        <v>0</v>
      </c>
      <c r="BX21" s="187">
        <f>IF(BV21&gt;0,VLOOKUP(A21,'Lista Suspensa'!$A$1:$F$92,3,),0)</f>
        <v>0</v>
      </c>
      <c r="BY21" s="187">
        <f>IF(OR(BV21&gt;0,BW21&gt;0),VLOOKUP(A21,'Lista Suspensa'!$A$1:$F$90,4,),0)</f>
        <v>0</v>
      </c>
      <c r="BZ21" s="187">
        <f>IF(OR(BV21&gt;0,BW21&gt;0),VLOOKUP(A21,'Lista Suspensa'!$A$1:$F$90,5,),0)</f>
        <v>0</v>
      </c>
      <c r="CA21" s="187">
        <f>IF(OR(BV21&gt;0,BW21&gt;0),VLOOKUP(A21,'Lista Suspensa'!$A$1:$F$90,6,),0)</f>
        <v>0</v>
      </c>
      <c r="CB21" s="183"/>
      <c r="CC21" s="183">
        <f t="shared" si="14"/>
        <v>0</v>
      </c>
      <c r="CD21" s="187">
        <f>IF(CB21&gt;0,VLOOKUP(A21,'Lista Suspensa'!$A$1:$F$92,3,),0)</f>
        <v>0</v>
      </c>
      <c r="CE21" s="187">
        <f>IF(OR(CB21&gt;0,CC21&gt;0),VLOOKUP(A21,'Lista Suspensa'!$A$1:$F$90,4,),0)</f>
        <v>0</v>
      </c>
      <c r="CF21" s="187">
        <f>IF(OR(CB21&gt;0,CC21&gt;0),VLOOKUP(A21,'Lista Suspensa'!$A$1:$F$90,5,),0)</f>
        <v>0</v>
      </c>
      <c r="CG21" s="187">
        <f>IF(OR(CB21&gt;0,CC21&gt;0),VLOOKUP(A21,'Lista Suspensa'!$A$1:$F$90,6,),0)</f>
        <v>0</v>
      </c>
      <c r="CH21" s="183"/>
      <c r="CI21" s="183">
        <f t="shared" si="15"/>
        <v>0</v>
      </c>
      <c r="CJ21" s="187">
        <f>IF(CH21&gt;0,VLOOKUP(A21,'Lista Suspensa'!$A$1:$F$92,3,),0)</f>
        <v>0</v>
      </c>
      <c r="CK21" s="187">
        <f>IF(OR(CH21&gt;0,CI21&gt;0),VLOOKUP(A21,'Lista Suspensa'!$A$1:$F$90,4,),0)</f>
        <v>0</v>
      </c>
      <c r="CL21" s="187">
        <f>IF(OR(CH21&gt;0,CI21&gt;0),VLOOKUP(A21,'Lista Suspensa'!$A$1:$F$90,5,),0)</f>
        <v>0</v>
      </c>
      <c r="CM21" s="202">
        <f>IF(OR(CH21&gt;0,CI21&gt;0),VLOOKUP(A21,'Lista Suspensa'!$A$1:$F$90,6,),0)</f>
        <v>0</v>
      </c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</row>
    <row r="22" ht="15.75" customHeight="1">
      <c r="A22" s="192"/>
      <c r="B22" s="193"/>
      <c r="C22" s="194">
        <f t="shared" si="1"/>
        <v>0</v>
      </c>
      <c r="D22" s="197">
        <f>IF(B22&gt;0,VLOOKUP(A22,'Lista Suspensa'!$A$1:$F$92,3,),0)</f>
        <v>0</v>
      </c>
      <c r="E22" s="197">
        <f>IF(OR(B22&gt;0,C22&gt;0),VLOOKUP(A22,'Lista Suspensa'!$A$1:$F$90,4,),0)</f>
        <v>0</v>
      </c>
      <c r="F22" s="197">
        <f>IF(OR(B22&gt;0,C22&gt;0),VLOOKUP(A22,'Lista Suspensa'!$A$1:$F$90,5,),0)</f>
        <v>0</v>
      </c>
      <c r="G22" s="198">
        <f>IF(OR(B22&gt;0,C22&gt;0),VLOOKUP(A22,'Lista Suspensa'!$A$1:$F$90,6,),0)</f>
        <v>0</v>
      </c>
      <c r="H22" s="193"/>
      <c r="I22" s="193">
        <f t="shared" si="2"/>
        <v>0</v>
      </c>
      <c r="J22" s="197">
        <f>IF(H22&gt;0,VLOOKUP(A22,'Lista Suspensa'!$A$1:$F$92,3,),0)</f>
        <v>0</v>
      </c>
      <c r="K22" s="197">
        <f>IF(OR(H22&gt;0,I22&gt;0),VLOOKUP(A22,'Lista Suspensa'!$A$1:$F$90,4,),0)</f>
        <v>0</v>
      </c>
      <c r="L22" s="197">
        <f>IF(OR(H22&gt;0,I22&gt;0),VLOOKUP(A22,'Lista Suspensa'!$A$1:$F$90,5,),0)</f>
        <v>0</v>
      </c>
      <c r="M22" s="198">
        <f>IF(OR(H22&gt;0,I22&gt;0),VLOOKUP(A22,'Lista Suspensa'!$A$1:$F$90,6,),0)</f>
        <v>0</v>
      </c>
      <c r="N22" s="193"/>
      <c r="O22" s="193">
        <f t="shared" si="3"/>
        <v>0</v>
      </c>
      <c r="P22" s="197">
        <f>IF(N22&gt;0,VLOOKUP(A22,'Lista Suspensa'!$A$1:$F$92,3,),0)</f>
        <v>0</v>
      </c>
      <c r="Q22" s="197">
        <f>IF(OR(N22&gt;0,O22&gt;0),VLOOKUP(A22,'Lista Suspensa'!$A$1:$F$90,4,),0)</f>
        <v>0</v>
      </c>
      <c r="R22" s="197">
        <f>IF(OR(N22&gt;0,O22&gt;0),VLOOKUP(A22,'Lista Suspensa'!$A$1:$F$90,5,),0)</f>
        <v>0</v>
      </c>
      <c r="S22" s="198">
        <f>IF(OR(N22&gt;0,O22&gt;0),VLOOKUP(A22,'Lista Suspensa'!$A$1:$F$90,6,),0)</f>
        <v>0</v>
      </c>
      <c r="T22" s="193"/>
      <c r="U22" s="193">
        <f t="shared" si="4"/>
        <v>0</v>
      </c>
      <c r="V22" s="197">
        <f>IF(T22&gt;0,VLOOKUP(A22,'Lista Suspensa'!$A$1:$F$92,3,),0)</f>
        <v>0</v>
      </c>
      <c r="W22" s="197">
        <f>IF(OR(T22&gt;0,U22&gt;0),VLOOKUP(A22,'Lista Suspensa'!$A$1:$F$90,4,),0)</f>
        <v>0</v>
      </c>
      <c r="X22" s="197">
        <f>IF(OR(T22&gt;0,U22&gt;0),VLOOKUP(A22,'Lista Suspensa'!$A$1:$F$90,5,),0)</f>
        <v>0</v>
      </c>
      <c r="Y22" s="198">
        <f>IF(OR(T22&gt;0,U22&gt;0),VLOOKUP(A22,'Lista Suspensa'!$A$1:$F$90,6,),0)</f>
        <v>0</v>
      </c>
      <c r="Z22" s="193"/>
      <c r="AA22" s="193">
        <f t="shared" si="5"/>
        <v>0</v>
      </c>
      <c r="AB22" s="197">
        <f>IF(Z22&gt;0,VLOOKUP(A22,'Lista Suspensa'!$A$1:$F$92,3,),0)</f>
        <v>0</v>
      </c>
      <c r="AC22" s="197">
        <f>IF(OR(Z22&gt;0,AA22&gt;0),VLOOKUP(A22,'Lista Suspensa'!$A$1:$F$90,4,),0)</f>
        <v>0</v>
      </c>
      <c r="AD22" s="197">
        <f>IF(OR(Z22&gt;0,AA22&gt;0),VLOOKUP(A22,'Lista Suspensa'!$A$1:$F$90,5,),0)</f>
        <v>0</v>
      </c>
      <c r="AE22" s="198">
        <f>IF(OR(Z22&gt;0,AA22&gt;0),VLOOKUP(A22,'Lista Suspensa'!$A$1:$F$90,6,),0)</f>
        <v>0</v>
      </c>
      <c r="AF22" s="193"/>
      <c r="AG22" s="193">
        <f t="shared" si="6"/>
        <v>0</v>
      </c>
      <c r="AH22" s="197">
        <f>IF(AF22&gt;0,VLOOKUP(A22,'Lista Suspensa'!$A$1:$F$92,3,),0)</f>
        <v>0</v>
      </c>
      <c r="AI22" s="197">
        <f>IF(OR(AF22&gt;0,AG22&gt;0),VLOOKUP(A22,'Lista Suspensa'!$A$1:$F$90,4,),0)</f>
        <v>0</v>
      </c>
      <c r="AJ22" s="197">
        <f>IF(OR(AF22&gt;0,AG22&gt;0),VLOOKUP(A22,'Lista Suspensa'!$A$1:$F$90,5,),0)</f>
        <v>0</v>
      </c>
      <c r="AK22" s="198">
        <f>IF(OR(AF22&gt;0,AG22&gt;0),VLOOKUP(A22,'Lista Suspensa'!$A$1:$F$90,6,),0)</f>
        <v>0</v>
      </c>
      <c r="AL22" s="193"/>
      <c r="AM22" s="193">
        <f t="shared" si="7"/>
        <v>0</v>
      </c>
      <c r="AN22" s="197">
        <f>IF(AL22&gt;0,VLOOKUP(A22,'Lista Suspensa'!$A$1:$F$92,3,),0)</f>
        <v>0</v>
      </c>
      <c r="AO22" s="197">
        <f>IF(OR(AL22&gt;0,AM22&gt;0),VLOOKUP(A22,'Lista Suspensa'!$A$1:$F$90,4,),0)</f>
        <v>0</v>
      </c>
      <c r="AP22" s="197">
        <f>IF(OR(AL22&gt;0,AM22&gt;0),VLOOKUP(A22,'Lista Suspensa'!$A$1:$F$90,5,),0)</f>
        <v>0</v>
      </c>
      <c r="AQ22" s="198">
        <f>IF(OR(AL22&gt;0,AM22&gt;0),VLOOKUP(A22,'Lista Suspensa'!$A$1:$F$90,6,),0)</f>
        <v>0</v>
      </c>
      <c r="AR22" s="193"/>
      <c r="AS22" s="193">
        <f t="shared" si="8"/>
        <v>0</v>
      </c>
      <c r="AT22" s="197">
        <f>IF(AR22&gt;0,VLOOKUP(A22,'Lista Suspensa'!$A$1:$F$92,3,),0)</f>
        <v>0</v>
      </c>
      <c r="AU22" s="197">
        <f>IF(OR(AR22&gt;0,AS22&gt;0),VLOOKUP(A22,'Lista Suspensa'!$A$1:$F$90,4,),0)</f>
        <v>0</v>
      </c>
      <c r="AV22" s="197">
        <f>IF(OR(AR22&gt;0,AS22&gt;0),VLOOKUP(A22,'Lista Suspensa'!$A$1:$F$90,5,),0)</f>
        <v>0</v>
      </c>
      <c r="AW22" s="197">
        <f>IF(OR(AR22&gt;0,AS22&gt;0),VLOOKUP(A22,'Lista Suspensa'!$A$1:$F$90,6,),0)</f>
        <v>0</v>
      </c>
      <c r="AX22" s="193"/>
      <c r="AY22" s="193">
        <f t="shared" si="9"/>
        <v>0</v>
      </c>
      <c r="AZ22" s="197">
        <f>IF(AX22&gt;0,VLOOKUP(A22,'Lista Suspensa'!$A$1:$F$92,3,),0)</f>
        <v>0</v>
      </c>
      <c r="BA22" s="197">
        <f>IF(OR(AX22&gt;0,AY22&gt;0),VLOOKUP(A22,'Lista Suspensa'!$A$1:$F$90,4,),0)</f>
        <v>0</v>
      </c>
      <c r="BB22" s="197">
        <f>IF(OR(AX22&gt;0,AY22&gt;0),VLOOKUP(A22,'Lista Suspensa'!$A$1:$F$90,5,),0)</f>
        <v>0</v>
      </c>
      <c r="BC22" s="197">
        <f>IF(OR(AX22&gt;0,AY22&gt;0),VLOOKUP(A22,'Lista Suspensa'!$A$1:$F$90,6,),0)</f>
        <v>0</v>
      </c>
      <c r="BD22" s="193"/>
      <c r="BE22" s="193">
        <f t="shared" si="10"/>
        <v>0</v>
      </c>
      <c r="BF22" s="197">
        <f>IF(BD22&gt;0,VLOOKUP(A22,'Lista Suspensa'!$A$1:$F$92,3,),0)</f>
        <v>0</v>
      </c>
      <c r="BG22" s="197">
        <f>IF(OR(BD22&gt;0,BE22&gt;0),VLOOKUP(A22,'Lista Suspensa'!$A$1:$F$90,4,),0)</f>
        <v>0</v>
      </c>
      <c r="BH22" s="197">
        <f>IF(OR(BD22&gt;0,BE22&gt;0),VLOOKUP(A22,'Lista Suspensa'!$A$1:$F$90,5,),0)</f>
        <v>0</v>
      </c>
      <c r="BI22" s="197">
        <f>IF(OR(BD22&gt;0,BE22&gt;0),VLOOKUP(A22,'Lista Suspensa'!$A$1:$F$90,6,),0)</f>
        <v>0</v>
      </c>
      <c r="BJ22" s="193"/>
      <c r="BK22" s="193">
        <f t="shared" si="11"/>
        <v>0</v>
      </c>
      <c r="BL22" s="197">
        <f>IF(BJ22&gt;0,VLOOKUP(A22,'Lista Suspensa'!$A$1:$F$92,3,),0)</f>
        <v>0</v>
      </c>
      <c r="BM22" s="197">
        <f>IF(OR(BJ22&gt;0,BK22&gt;0),VLOOKUP(A22,'Lista Suspensa'!$A$1:$F$90,4,),0)</f>
        <v>0</v>
      </c>
      <c r="BN22" s="197">
        <f>IF(OR(BJ22&gt;0,BK22&gt;0),VLOOKUP(A22,'Lista Suspensa'!$A$1:$F$90,5,),0)</f>
        <v>0</v>
      </c>
      <c r="BO22" s="197">
        <f>IF(OR(BJ22&gt;0,BK22&gt;0),VLOOKUP(A22,'Lista Suspensa'!$A$1:$F$90,6,),0)</f>
        <v>0</v>
      </c>
      <c r="BP22" s="193"/>
      <c r="BQ22" s="193">
        <f t="shared" si="12"/>
        <v>0</v>
      </c>
      <c r="BR22" s="197">
        <f>IF(BP22&gt;0,VLOOKUP(A22,'Lista Suspensa'!$A$1:$F$92,3,),0)</f>
        <v>0</v>
      </c>
      <c r="BS22" s="197">
        <f>IF(OR(BP22&gt;0,BQ22&gt;0),VLOOKUP(A22,'Lista Suspensa'!$A$1:$F$90,4,),0)</f>
        <v>0</v>
      </c>
      <c r="BT22" s="197">
        <f>IF(OR(BP22&gt;0,BQ22&gt;0),VLOOKUP(A22,'Lista Suspensa'!$A$1:$F$90,5,),0)</f>
        <v>0</v>
      </c>
      <c r="BU22" s="197">
        <f>IF(OR(BP22&gt;0,BQ22&gt;0),VLOOKUP(A22,'Lista Suspensa'!$A$1:$F$90,6,),0)</f>
        <v>0</v>
      </c>
      <c r="BV22" s="193"/>
      <c r="BW22" s="193">
        <f t="shared" si="13"/>
        <v>0</v>
      </c>
      <c r="BX22" s="197">
        <f>IF(BV22&gt;0,VLOOKUP(A22,'Lista Suspensa'!$A$1:$F$92,3,),0)</f>
        <v>0</v>
      </c>
      <c r="BY22" s="197">
        <f>IF(OR(BV22&gt;0,BW22&gt;0),VLOOKUP(A22,'Lista Suspensa'!$A$1:$F$90,4,),0)</f>
        <v>0</v>
      </c>
      <c r="BZ22" s="197">
        <f>IF(OR(BV22&gt;0,BW22&gt;0),VLOOKUP(A22,'Lista Suspensa'!$A$1:$F$90,5,),0)</f>
        <v>0</v>
      </c>
      <c r="CA22" s="197">
        <f>IF(OR(BV22&gt;0,BW22&gt;0),VLOOKUP(A22,'Lista Suspensa'!$A$1:$F$90,6,),0)</f>
        <v>0</v>
      </c>
      <c r="CB22" s="193"/>
      <c r="CC22" s="193">
        <f t="shared" si="14"/>
        <v>0</v>
      </c>
      <c r="CD22" s="197">
        <f>IF(CB22&gt;0,VLOOKUP(A22,'Lista Suspensa'!$A$1:$F$92,3,),0)</f>
        <v>0</v>
      </c>
      <c r="CE22" s="197">
        <f>IF(OR(CB22&gt;0,CC22&gt;0),VLOOKUP(A22,'Lista Suspensa'!$A$1:$F$90,4,),0)</f>
        <v>0</v>
      </c>
      <c r="CF22" s="197">
        <f>IF(OR(CB22&gt;0,CC22&gt;0),VLOOKUP(A22,'Lista Suspensa'!$A$1:$F$90,5,),0)</f>
        <v>0</v>
      </c>
      <c r="CG22" s="197">
        <f>IF(OR(CB22&gt;0,CC22&gt;0),VLOOKUP(A22,'Lista Suspensa'!$A$1:$F$90,6,),0)</f>
        <v>0</v>
      </c>
      <c r="CH22" s="193"/>
      <c r="CI22" s="193">
        <f t="shared" si="15"/>
        <v>0</v>
      </c>
      <c r="CJ22" s="197">
        <f>IF(CH22&gt;0,VLOOKUP(A22,'Lista Suspensa'!$A$1:$F$92,3,),0)</f>
        <v>0</v>
      </c>
      <c r="CK22" s="197">
        <f>IF(OR(CH22&gt;0,CI22&gt;0),VLOOKUP(A22,'Lista Suspensa'!$A$1:$F$90,4,),0)</f>
        <v>0</v>
      </c>
      <c r="CL22" s="197">
        <f>IF(OR(CH22&gt;0,CI22&gt;0),VLOOKUP(A22,'Lista Suspensa'!$A$1:$F$90,5,),0)</f>
        <v>0</v>
      </c>
      <c r="CM22" s="201">
        <f>IF(OR(CH22&gt;0,CI22&gt;0),VLOOKUP(A22,'Lista Suspensa'!$A$1:$F$90,6,),0)</f>
        <v>0</v>
      </c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</row>
    <row r="23" ht="15.75" customHeight="1">
      <c r="A23" s="182"/>
      <c r="B23" s="183"/>
      <c r="C23" s="184">
        <f t="shared" si="1"/>
        <v>0</v>
      </c>
      <c r="D23" s="187">
        <f>IF(B23&gt;0,VLOOKUP(A23,'Lista Suspensa'!$A$1:$F$92,3,),0)</f>
        <v>0</v>
      </c>
      <c r="E23" s="187">
        <f>IF(OR(B23&gt;0,C23&gt;0),VLOOKUP(A23,'Lista Suspensa'!$A$1:$F$90,4,),0)</f>
        <v>0</v>
      </c>
      <c r="F23" s="187">
        <f>IF(OR(B23&gt;0,C23&gt;0),VLOOKUP(A23,'Lista Suspensa'!$A$1:$F$90,5,),0)</f>
        <v>0</v>
      </c>
      <c r="G23" s="188">
        <f>IF(OR(B23&gt;0,C23&gt;0),VLOOKUP(A23,'Lista Suspensa'!$A$1:$F$90,6,),0)</f>
        <v>0</v>
      </c>
      <c r="H23" s="183"/>
      <c r="I23" s="183">
        <f t="shared" si="2"/>
        <v>0</v>
      </c>
      <c r="J23" s="187">
        <f>IF(H23&gt;0,VLOOKUP(A23,'Lista Suspensa'!$A$1:$F$92,3,),0)</f>
        <v>0</v>
      </c>
      <c r="K23" s="187">
        <f>IF(OR(H23&gt;0,I23&gt;0),VLOOKUP(A23,'Lista Suspensa'!$A$1:$F$90,4,),0)</f>
        <v>0</v>
      </c>
      <c r="L23" s="187">
        <f>IF(OR(H23&gt;0,I23&gt;0),VLOOKUP(A23,'Lista Suspensa'!$A$1:$F$90,5,),0)</f>
        <v>0</v>
      </c>
      <c r="M23" s="188">
        <f>IF(OR(H23&gt;0,I23&gt;0),VLOOKUP(A23,'Lista Suspensa'!$A$1:$F$90,6,),0)</f>
        <v>0</v>
      </c>
      <c r="N23" s="183"/>
      <c r="O23" s="183">
        <f t="shared" si="3"/>
        <v>0</v>
      </c>
      <c r="P23" s="187">
        <f>IF(N23&gt;0,VLOOKUP(A23,'Lista Suspensa'!$A$1:$F$92,3,),0)</f>
        <v>0</v>
      </c>
      <c r="Q23" s="187">
        <f>IF(OR(N23&gt;0,O23&gt;0),VLOOKUP(A23,'Lista Suspensa'!$A$1:$F$90,4,),0)</f>
        <v>0</v>
      </c>
      <c r="R23" s="187">
        <f>IF(OR(N23&gt;0,O23&gt;0),VLOOKUP(A23,'Lista Suspensa'!$A$1:$F$90,5,),0)</f>
        <v>0</v>
      </c>
      <c r="S23" s="188">
        <f>IF(OR(N23&gt;0,O23&gt;0),VLOOKUP(A23,'Lista Suspensa'!$A$1:$F$90,6,),0)</f>
        <v>0</v>
      </c>
      <c r="T23" s="183"/>
      <c r="U23" s="183">
        <f t="shared" si="4"/>
        <v>0</v>
      </c>
      <c r="V23" s="187">
        <f>IF(T23&gt;0,VLOOKUP(A23,'Lista Suspensa'!$A$1:$F$92,3,),0)</f>
        <v>0</v>
      </c>
      <c r="W23" s="187">
        <f>IF(OR(T23&gt;0,U23&gt;0),VLOOKUP(A23,'Lista Suspensa'!$A$1:$F$90,4,),0)</f>
        <v>0</v>
      </c>
      <c r="X23" s="187">
        <f>IF(OR(T23&gt;0,U23&gt;0),VLOOKUP(A23,'Lista Suspensa'!$A$1:$F$90,5,),0)</f>
        <v>0</v>
      </c>
      <c r="Y23" s="188">
        <f>IF(OR(T23&gt;0,U23&gt;0),VLOOKUP(A23,'Lista Suspensa'!$A$1:$F$90,6,),0)</f>
        <v>0</v>
      </c>
      <c r="Z23" s="183"/>
      <c r="AA23" s="183">
        <f t="shared" si="5"/>
        <v>0</v>
      </c>
      <c r="AB23" s="187">
        <f>IF(Z23&gt;0,VLOOKUP(A23,'Lista Suspensa'!$A$1:$F$92,3,),0)</f>
        <v>0</v>
      </c>
      <c r="AC23" s="187">
        <f>IF(OR(Z23&gt;0,AA23&gt;0),VLOOKUP(A23,'Lista Suspensa'!$A$1:$F$90,4,),0)</f>
        <v>0</v>
      </c>
      <c r="AD23" s="187">
        <f>IF(OR(Z23&gt;0,AA23&gt;0),VLOOKUP(A23,'Lista Suspensa'!$A$1:$F$90,5,),0)</f>
        <v>0</v>
      </c>
      <c r="AE23" s="188">
        <f>IF(OR(Z23&gt;0,AA23&gt;0),VLOOKUP(A23,'Lista Suspensa'!$A$1:$F$90,6,),0)</f>
        <v>0</v>
      </c>
      <c r="AF23" s="183"/>
      <c r="AG23" s="183">
        <f t="shared" si="6"/>
        <v>0</v>
      </c>
      <c r="AH23" s="187">
        <f>IF(AF23&gt;0,VLOOKUP(A23,'Lista Suspensa'!$A$1:$F$92,3,),0)</f>
        <v>0</v>
      </c>
      <c r="AI23" s="187">
        <f>IF(OR(AF23&gt;0,AG23&gt;0),VLOOKUP(A23,'Lista Suspensa'!$A$1:$F$90,4,),0)</f>
        <v>0</v>
      </c>
      <c r="AJ23" s="187">
        <f>IF(OR(AF23&gt;0,AG23&gt;0),VLOOKUP(A23,'Lista Suspensa'!$A$1:$F$90,5,),0)</f>
        <v>0</v>
      </c>
      <c r="AK23" s="188">
        <f>IF(OR(AF23&gt;0,AG23&gt;0),VLOOKUP(A23,'Lista Suspensa'!$A$1:$F$90,6,),0)</f>
        <v>0</v>
      </c>
      <c r="AL23" s="183"/>
      <c r="AM23" s="183">
        <f t="shared" si="7"/>
        <v>0</v>
      </c>
      <c r="AN23" s="187">
        <f>IF(AL23&gt;0,VLOOKUP(A23,'Lista Suspensa'!$A$1:$F$92,3,),0)</f>
        <v>0</v>
      </c>
      <c r="AO23" s="187">
        <f>IF(OR(AL23&gt;0,AM23&gt;0),VLOOKUP(A23,'Lista Suspensa'!$A$1:$F$90,4,),0)</f>
        <v>0</v>
      </c>
      <c r="AP23" s="187">
        <f>IF(OR(AL23&gt;0,AM23&gt;0),VLOOKUP(A23,'Lista Suspensa'!$A$1:$F$90,5,),0)</f>
        <v>0</v>
      </c>
      <c r="AQ23" s="188">
        <f>IF(OR(AL23&gt;0,AM23&gt;0),VLOOKUP(A23,'Lista Suspensa'!$A$1:$F$90,6,),0)</f>
        <v>0</v>
      </c>
      <c r="AR23" s="183"/>
      <c r="AS23" s="183">
        <f t="shared" si="8"/>
        <v>0</v>
      </c>
      <c r="AT23" s="187">
        <f>IF(AR23&gt;0,VLOOKUP(A23,'Lista Suspensa'!$A$1:$F$92,3,),0)</f>
        <v>0</v>
      </c>
      <c r="AU23" s="187">
        <f>IF(OR(AR23&gt;0,AS23&gt;0),VLOOKUP(A23,'Lista Suspensa'!$A$1:$F$90,4,),0)</f>
        <v>0</v>
      </c>
      <c r="AV23" s="187">
        <f>IF(OR(AR23&gt;0,AS23&gt;0),VLOOKUP(A23,'Lista Suspensa'!$A$1:$F$90,5,),0)</f>
        <v>0</v>
      </c>
      <c r="AW23" s="187">
        <f>IF(OR(AR23&gt;0,AS23&gt;0),VLOOKUP(A23,'Lista Suspensa'!$A$1:$F$90,6,),0)</f>
        <v>0</v>
      </c>
      <c r="AX23" s="183"/>
      <c r="AY23" s="183">
        <f t="shared" si="9"/>
        <v>0</v>
      </c>
      <c r="AZ23" s="187">
        <f>IF(AX23&gt;0,VLOOKUP(A23,'Lista Suspensa'!$A$1:$F$92,3,),0)</f>
        <v>0</v>
      </c>
      <c r="BA23" s="187">
        <f>IF(OR(AX23&gt;0,AY23&gt;0),VLOOKUP(A23,'Lista Suspensa'!$A$1:$F$90,4,),0)</f>
        <v>0</v>
      </c>
      <c r="BB23" s="187">
        <f>IF(OR(AX23&gt;0,AY23&gt;0),VLOOKUP(A23,'Lista Suspensa'!$A$1:$F$90,5,),0)</f>
        <v>0</v>
      </c>
      <c r="BC23" s="187">
        <f>IF(OR(AX23&gt;0,AY23&gt;0),VLOOKUP(A23,'Lista Suspensa'!$A$1:$F$90,6,),0)</f>
        <v>0</v>
      </c>
      <c r="BD23" s="183"/>
      <c r="BE23" s="183">
        <f t="shared" si="10"/>
        <v>0</v>
      </c>
      <c r="BF23" s="187">
        <f>IF(BD23&gt;0,VLOOKUP(A23,'Lista Suspensa'!$A$1:$F$92,3,),0)</f>
        <v>0</v>
      </c>
      <c r="BG23" s="187">
        <f>IF(OR(BD23&gt;0,BE23&gt;0),VLOOKUP(A23,'Lista Suspensa'!$A$1:$F$90,4,),0)</f>
        <v>0</v>
      </c>
      <c r="BH23" s="187">
        <f>IF(OR(BD23&gt;0,BE23&gt;0),VLOOKUP(A23,'Lista Suspensa'!$A$1:$F$90,5,),0)</f>
        <v>0</v>
      </c>
      <c r="BI23" s="187">
        <f>IF(OR(BD23&gt;0,BE23&gt;0),VLOOKUP(A23,'Lista Suspensa'!$A$1:$F$90,6,),0)</f>
        <v>0</v>
      </c>
      <c r="BJ23" s="183"/>
      <c r="BK23" s="183">
        <f t="shared" si="11"/>
        <v>0</v>
      </c>
      <c r="BL23" s="187">
        <f>IF(BJ23&gt;0,VLOOKUP(A23,'Lista Suspensa'!$A$1:$F$92,3,),0)</f>
        <v>0</v>
      </c>
      <c r="BM23" s="187">
        <f>IF(OR(BJ23&gt;0,BK23&gt;0),VLOOKUP(A23,'Lista Suspensa'!$A$1:$F$90,4,),0)</f>
        <v>0</v>
      </c>
      <c r="BN23" s="187">
        <f>IF(OR(BJ23&gt;0,BK23&gt;0),VLOOKUP(A23,'Lista Suspensa'!$A$1:$F$90,5,),0)</f>
        <v>0</v>
      </c>
      <c r="BO23" s="187">
        <f>IF(OR(BJ23&gt;0,BK23&gt;0),VLOOKUP(A23,'Lista Suspensa'!$A$1:$F$90,6,),0)</f>
        <v>0</v>
      </c>
      <c r="BP23" s="183"/>
      <c r="BQ23" s="183">
        <f t="shared" si="12"/>
        <v>0</v>
      </c>
      <c r="BR23" s="187">
        <f>IF(BP23&gt;0,VLOOKUP(A23,'Lista Suspensa'!$A$1:$F$92,3,),0)</f>
        <v>0</v>
      </c>
      <c r="BS23" s="187">
        <f>IF(OR(BP23&gt;0,BQ23&gt;0),VLOOKUP(A23,'Lista Suspensa'!$A$1:$F$90,4,),0)</f>
        <v>0</v>
      </c>
      <c r="BT23" s="187">
        <f>IF(OR(BP23&gt;0,BQ23&gt;0),VLOOKUP(A23,'Lista Suspensa'!$A$1:$F$90,5,),0)</f>
        <v>0</v>
      </c>
      <c r="BU23" s="187">
        <f>IF(OR(BP23&gt;0,BQ23&gt;0),VLOOKUP(A23,'Lista Suspensa'!$A$1:$F$90,6,),0)</f>
        <v>0</v>
      </c>
      <c r="BV23" s="183"/>
      <c r="BW23" s="183">
        <f t="shared" si="13"/>
        <v>0</v>
      </c>
      <c r="BX23" s="187">
        <f>IF(BV23&gt;0,VLOOKUP(A23,'Lista Suspensa'!$A$1:$F$92,3,),0)</f>
        <v>0</v>
      </c>
      <c r="BY23" s="187">
        <f>IF(OR(BV23&gt;0,BW23&gt;0),VLOOKUP(A23,'Lista Suspensa'!$A$1:$F$90,4,),0)</f>
        <v>0</v>
      </c>
      <c r="BZ23" s="187">
        <f>IF(OR(BV23&gt;0,BW23&gt;0),VLOOKUP(A23,'Lista Suspensa'!$A$1:$F$90,5,),0)</f>
        <v>0</v>
      </c>
      <c r="CA23" s="187">
        <f>IF(OR(BV23&gt;0,BW23&gt;0),VLOOKUP(A23,'Lista Suspensa'!$A$1:$F$90,6,),0)</f>
        <v>0</v>
      </c>
      <c r="CB23" s="183"/>
      <c r="CC23" s="183">
        <f t="shared" si="14"/>
        <v>0</v>
      </c>
      <c r="CD23" s="187">
        <f>IF(CB23&gt;0,VLOOKUP(A23,'Lista Suspensa'!$A$1:$F$92,3,),0)</f>
        <v>0</v>
      </c>
      <c r="CE23" s="187">
        <f>IF(OR(CB23&gt;0,CC23&gt;0),VLOOKUP(A23,'Lista Suspensa'!$A$1:$F$90,4,),0)</f>
        <v>0</v>
      </c>
      <c r="CF23" s="187">
        <f>IF(OR(CB23&gt;0,CC23&gt;0),VLOOKUP(A23,'Lista Suspensa'!$A$1:$F$90,5,),0)</f>
        <v>0</v>
      </c>
      <c r="CG23" s="187">
        <f>IF(OR(CB23&gt;0,CC23&gt;0),VLOOKUP(A23,'Lista Suspensa'!$A$1:$F$90,6,),0)</f>
        <v>0</v>
      </c>
      <c r="CH23" s="183"/>
      <c r="CI23" s="183">
        <f t="shared" si="15"/>
        <v>0</v>
      </c>
      <c r="CJ23" s="187">
        <f>IF(CH23&gt;0,VLOOKUP(A23,'Lista Suspensa'!$A$1:$F$92,3,),0)</f>
        <v>0</v>
      </c>
      <c r="CK23" s="187">
        <f>IF(OR(CH23&gt;0,CI23&gt;0),VLOOKUP(A23,'Lista Suspensa'!$A$1:$F$90,4,),0)</f>
        <v>0</v>
      </c>
      <c r="CL23" s="187">
        <f>IF(OR(CH23&gt;0,CI23&gt;0),VLOOKUP(A23,'Lista Suspensa'!$A$1:$F$90,5,),0)</f>
        <v>0</v>
      </c>
      <c r="CM23" s="202">
        <f>IF(OR(CH23&gt;0,CI23&gt;0),VLOOKUP(A23,'Lista Suspensa'!$A$1:$F$90,6,),0)</f>
        <v>0</v>
      </c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</row>
    <row r="24" ht="15.75" customHeight="1">
      <c r="A24" s="192"/>
      <c r="B24" s="193"/>
      <c r="C24" s="194">
        <f t="shared" si="1"/>
        <v>0</v>
      </c>
      <c r="D24" s="197">
        <f>IF(B24&gt;0,VLOOKUP(A24,'Lista Suspensa'!$A$1:$F$92,3,),0)</f>
        <v>0</v>
      </c>
      <c r="E24" s="197">
        <f>IF(OR(B24&gt;0,C24&gt;0),VLOOKUP(A24,'Lista Suspensa'!$A$1:$F$90,4,),0)</f>
        <v>0</v>
      </c>
      <c r="F24" s="197">
        <f>IF(OR(B24&gt;0,C24&gt;0),VLOOKUP(A24,'Lista Suspensa'!$A$1:$F$90,5,),0)</f>
        <v>0</v>
      </c>
      <c r="G24" s="198">
        <f>IF(OR(B24&gt;0,C24&gt;0),VLOOKUP(A24,'Lista Suspensa'!$A$1:$F$90,6,),0)</f>
        <v>0</v>
      </c>
      <c r="H24" s="193"/>
      <c r="I24" s="193">
        <f t="shared" si="2"/>
        <v>0</v>
      </c>
      <c r="J24" s="197">
        <f>IF(H24&gt;0,VLOOKUP(A24,'Lista Suspensa'!$A$1:$F$92,3,),0)</f>
        <v>0</v>
      </c>
      <c r="K24" s="197">
        <f>IF(OR(H24&gt;0,I24&gt;0),VLOOKUP(A24,'Lista Suspensa'!$A$1:$F$90,4,),0)</f>
        <v>0</v>
      </c>
      <c r="L24" s="197">
        <f>IF(OR(H24&gt;0,I24&gt;0),VLOOKUP(A24,'Lista Suspensa'!$A$1:$F$90,5,),0)</f>
        <v>0</v>
      </c>
      <c r="M24" s="198">
        <f>IF(OR(H24&gt;0,I24&gt;0),VLOOKUP(A24,'Lista Suspensa'!$A$1:$F$90,6,),0)</f>
        <v>0</v>
      </c>
      <c r="N24" s="193"/>
      <c r="O24" s="193">
        <f t="shared" si="3"/>
        <v>0</v>
      </c>
      <c r="P24" s="197">
        <f>IF(N24&gt;0,VLOOKUP(A24,'Lista Suspensa'!$A$1:$F$92,3,),0)</f>
        <v>0</v>
      </c>
      <c r="Q24" s="197">
        <f>IF(OR(N24&gt;0,O24&gt;0),VLOOKUP(A24,'Lista Suspensa'!$A$1:$F$90,4,),0)</f>
        <v>0</v>
      </c>
      <c r="R24" s="197">
        <f>IF(OR(N24&gt;0,O24&gt;0),VLOOKUP(A24,'Lista Suspensa'!$A$1:$F$90,5,),0)</f>
        <v>0</v>
      </c>
      <c r="S24" s="198">
        <f>IF(OR(N24&gt;0,O24&gt;0),VLOOKUP(A24,'Lista Suspensa'!$A$1:$F$90,6,),0)</f>
        <v>0</v>
      </c>
      <c r="T24" s="193"/>
      <c r="U24" s="193">
        <f t="shared" si="4"/>
        <v>0</v>
      </c>
      <c r="V24" s="197">
        <f>IF(T24&gt;0,VLOOKUP(A24,'Lista Suspensa'!$A$1:$F$92,3,),0)</f>
        <v>0</v>
      </c>
      <c r="W24" s="197">
        <f>IF(OR(T24&gt;0,U24&gt;0),VLOOKUP(A24,'Lista Suspensa'!$A$1:$F$90,4,),0)</f>
        <v>0</v>
      </c>
      <c r="X24" s="197">
        <f>IF(OR(T24&gt;0,U24&gt;0),VLOOKUP(A24,'Lista Suspensa'!$A$1:$F$90,5,),0)</f>
        <v>0</v>
      </c>
      <c r="Y24" s="198">
        <f>IF(OR(T24&gt;0,U24&gt;0),VLOOKUP(A24,'Lista Suspensa'!$A$1:$F$90,6,),0)</f>
        <v>0</v>
      </c>
      <c r="Z24" s="193"/>
      <c r="AA24" s="193">
        <f t="shared" si="5"/>
        <v>0</v>
      </c>
      <c r="AB24" s="197">
        <f>IF(Z24&gt;0,VLOOKUP(A24,'Lista Suspensa'!$A$1:$F$92,3,),0)</f>
        <v>0</v>
      </c>
      <c r="AC24" s="197">
        <f>IF(OR(Z24&gt;0,AA24&gt;0),VLOOKUP(A24,'Lista Suspensa'!$A$1:$F$90,4,),0)</f>
        <v>0</v>
      </c>
      <c r="AD24" s="197">
        <f>IF(OR(Z24&gt;0,AA24&gt;0),VLOOKUP(A24,'Lista Suspensa'!$A$1:$F$90,5,),0)</f>
        <v>0</v>
      </c>
      <c r="AE24" s="198">
        <f>IF(OR(Z24&gt;0,AA24&gt;0),VLOOKUP(A24,'Lista Suspensa'!$A$1:$F$90,6,),0)</f>
        <v>0</v>
      </c>
      <c r="AF24" s="193"/>
      <c r="AG24" s="193">
        <f t="shared" si="6"/>
        <v>0</v>
      </c>
      <c r="AH24" s="197">
        <f>IF(AF24&gt;0,VLOOKUP(A24,'Lista Suspensa'!$A$1:$F$92,3,),0)</f>
        <v>0</v>
      </c>
      <c r="AI24" s="197">
        <f>IF(OR(AF24&gt;0,AG24&gt;0),VLOOKUP(A24,'Lista Suspensa'!$A$1:$F$90,4,),0)</f>
        <v>0</v>
      </c>
      <c r="AJ24" s="197">
        <f>IF(OR(AF24&gt;0,AG24&gt;0),VLOOKUP(A24,'Lista Suspensa'!$A$1:$F$90,5,),0)</f>
        <v>0</v>
      </c>
      <c r="AK24" s="198">
        <f>IF(OR(AF24&gt;0,AG24&gt;0),VLOOKUP(A24,'Lista Suspensa'!$A$1:$F$90,6,),0)</f>
        <v>0</v>
      </c>
      <c r="AL24" s="193"/>
      <c r="AM24" s="193">
        <f t="shared" si="7"/>
        <v>0</v>
      </c>
      <c r="AN24" s="197">
        <f>IF(AL24&gt;0,VLOOKUP(A24,'Lista Suspensa'!$A$1:$F$92,3,),0)</f>
        <v>0</v>
      </c>
      <c r="AO24" s="197">
        <f>IF(OR(AL24&gt;0,AM24&gt;0),VLOOKUP(A24,'Lista Suspensa'!$A$1:$F$90,4,),0)</f>
        <v>0</v>
      </c>
      <c r="AP24" s="197">
        <f>IF(OR(AL24&gt;0,AM24&gt;0),VLOOKUP(A24,'Lista Suspensa'!$A$1:$F$90,5,),0)</f>
        <v>0</v>
      </c>
      <c r="AQ24" s="198">
        <f>IF(OR(AL24&gt;0,AM24&gt;0),VLOOKUP(A24,'Lista Suspensa'!$A$1:$F$90,6,),0)</f>
        <v>0</v>
      </c>
      <c r="AR24" s="193"/>
      <c r="AS24" s="193">
        <f t="shared" si="8"/>
        <v>0</v>
      </c>
      <c r="AT24" s="197">
        <f>IF(AR24&gt;0,VLOOKUP(A24,'Lista Suspensa'!$A$1:$F$92,3,),0)</f>
        <v>0</v>
      </c>
      <c r="AU24" s="197">
        <f>IF(OR(AR24&gt;0,AS24&gt;0),VLOOKUP(A24,'Lista Suspensa'!$A$1:$F$90,4,),0)</f>
        <v>0</v>
      </c>
      <c r="AV24" s="197">
        <f>IF(OR(AR24&gt;0,AS24&gt;0),VLOOKUP(A24,'Lista Suspensa'!$A$1:$F$90,5,),0)</f>
        <v>0</v>
      </c>
      <c r="AW24" s="197">
        <f>IF(OR(AR24&gt;0,AS24&gt;0),VLOOKUP(A24,'Lista Suspensa'!$A$1:$F$90,6,),0)</f>
        <v>0</v>
      </c>
      <c r="AX24" s="193"/>
      <c r="AY24" s="193">
        <f t="shared" si="9"/>
        <v>0</v>
      </c>
      <c r="AZ24" s="197">
        <f>IF(AX24&gt;0,VLOOKUP(A24,'Lista Suspensa'!$A$1:$F$92,3,),0)</f>
        <v>0</v>
      </c>
      <c r="BA24" s="197">
        <f>IF(OR(AX24&gt;0,AY24&gt;0),VLOOKUP(A24,'Lista Suspensa'!$A$1:$F$90,4,),0)</f>
        <v>0</v>
      </c>
      <c r="BB24" s="197">
        <f>IF(OR(AX24&gt;0,AY24&gt;0),VLOOKUP(A24,'Lista Suspensa'!$A$1:$F$90,5,),0)</f>
        <v>0</v>
      </c>
      <c r="BC24" s="197">
        <f>IF(OR(AX24&gt;0,AY24&gt;0),VLOOKUP(A24,'Lista Suspensa'!$A$1:$F$90,6,),0)</f>
        <v>0</v>
      </c>
      <c r="BD24" s="193"/>
      <c r="BE24" s="193">
        <f t="shared" si="10"/>
        <v>0</v>
      </c>
      <c r="BF24" s="197">
        <f>IF(BD24&gt;0,VLOOKUP(A24,'Lista Suspensa'!$A$1:$F$92,3,),0)</f>
        <v>0</v>
      </c>
      <c r="BG24" s="197">
        <f>IF(OR(BD24&gt;0,BE24&gt;0),VLOOKUP(A24,'Lista Suspensa'!$A$1:$F$90,4,),0)</f>
        <v>0</v>
      </c>
      <c r="BH24" s="197">
        <f>IF(OR(BD24&gt;0,BE24&gt;0),VLOOKUP(A24,'Lista Suspensa'!$A$1:$F$90,5,),0)</f>
        <v>0</v>
      </c>
      <c r="BI24" s="197">
        <f>IF(OR(BD24&gt;0,BE24&gt;0),VLOOKUP(A24,'Lista Suspensa'!$A$1:$F$90,6,),0)</f>
        <v>0</v>
      </c>
      <c r="BJ24" s="193"/>
      <c r="BK24" s="193">
        <f t="shared" si="11"/>
        <v>0</v>
      </c>
      <c r="BL24" s="197">
        <f>IF(BJ24&gt;0,VLOOKUP(A24,'Lista Suspensa'!$A$1:$F$92,3,),0)</f>
        <v>0</v>
      </c>
      <c r="BM24" s="197">
        <f>IF(OR(BJ24&gt;0,BK24&gt;0),VLOOKUP(A24,'Lista Suspensa'!$A$1:$F$90,4,),0)</f>
        <v>0</v>
      </c>
      <c r="BN24" s="197">
        <f>IF(OR(BJ24&gt;0,BK24&gt;0),VLOOKUP(A24,'Lista Suspensa'!$A$1:$F$90,5,),0)</f>
        <v>0</v>
      </c>
      <c r="BO24" s="197">
        <f>IF(OR(BJ24&gt;0,BK24&gt;0),VLOOKUP(A24,'Lista Suspensa'!$A$1:$F$90,6,),0)</f>
        <v>0</v>
      </c>
      <c r="BP24" s="193"/>
      <c r="BQ24" s="193">
        <f t="shared" si="12"/>
        <v>0</v>
      </c>
      <c r="BR24" s="197">
        <f>IF(BP24&gt;0,VLOOKUP(A24,'Lista Suspensa'!$A$1:$F$92,3,),0)</f>
        <v>0</v>
      </c>
      <c r="BS24" s="197">
        <f>IF(OR(BP24&gt;0,BQ24&gt;0),VLOOKUP(A24,'Lista Suspensa'!$A$1:$F$90,4,),0)</f>
        <v>0</v>
      </c>
      <c r="BT24" s="197">
        <f>IF(OR(BP24&gt;0,BQ24&gt;0),VLOOKUP(A24,'Lista Suspensa'!$A$1:$F$90,5,),0)</f>
        <v>0</v>
      </c>
      <c r="BU24" s="197">
        <f>IF(OR(BP24&gt;0,BQ24&gt;0),VLOOKUP(A24,'Lista Suspensa'!$A$1:$F$90,6,),0)</f>
        <v>0</v>
      </c>
      <c r="BV24" s="193"/>
      <c r="BW24" s="193">
        <f t="shared" si="13"/>
        <v>0</v>
      </c>
      <c r="BX24" s="197">
        <f>IF(BV24&gt;0,VLOOKUP(A24,'Lista Suspensa'!$A$1:$F$92,3,),0)</f>
        <v>0</v>
      </c>
      <c r="BY24" s="197">
        <f>IF(OR(BV24&gt;0,BW24&gt;0),VLOOKUP(A24,'Lista Suspensa'!$A$1:$F$90,4,),0)</f>
        <v>0</v>
      </c>
      <c r="BZ24" s="197">
        <f>IF(OR(BV24&gt;0,BW24&gt;0),VLOOKUP(A24,'Lista Suspensa'!$A$1:$F$90,5,),0)</f>
        <v>0</v>
      </c>
      <c r="CA24" s="197">
        <f>IF(OR(BV24&gt;0,BW24&gt;0),VLOOKUP(A24,'Lista Suspensa'!$A$1:$F$90,6,),0)</f>
        <v>0</v>
      </c>
      <c r="CB24" s="193"/>
      <c r="CC24" s="193">
        <f t="shared" si="14"/>
        <v>0</v>
      </c>
      <c r="CD24" s="197">
        <f>IF(CB24&gt;0,VLOOKUP(A24,'Lista Suspensa'!$A$1:$F$92,3,),0)</f>
        <v>0</v>
      </c>
      <c r="CE24" s="197">
        <f>IF(OR(CB24&gt;0,CC24&gt;0),VLOOKUP(A24,'Lista Suspensa'!$A$1:$F$90,4,),0)</f>
        <v>0</v>
      </c>
      <c r="CF24" s="197">
        <f>IF(OR(CB24&gt;0,CC24&gt;0),VLOOKUP(A24,'Lista Suspensa'!$A$1:$F$90,5,),0)</f>
        <v>0</v>
      </c>
      <c r="CG24" s="197">
        <f>IF(OR(CB24&gt;0,CC24&gt;0),VLOOKUP(A24,'Lista Suspensa'!$A$1:$F$90,6,),0)</f>
        <v>0</v>
      </c>
      <c r="CH24" s="193"/>
      <c r="CI24" s="193">
        <f t="shared" si="15"/>
        <v>0</v>
      </c>
      <c r="CJ24" s="197">
        <f>IF(CH24&gt;0,VLOOKUP(A24,'Lista Suspensa'!$A$1:$F$92,3,),0)</f>
        <v>0</v>
      </c>
      <c r="CK24" s="197">
        <f>IF(OR(CH24&gt;0,CI24&gt;0),VLOOKUP(A24,'Lista Suspensa'!$A$1:$F$90,4,),0)</f>
        <v>0</v>
      </c>
      <c r="CL24" s="197">
        <f>IF(OR(CH24&gt;0,CI24&gt;0),VLOOKUP(A24,'Lista Suspensa'!$A$1:$F$90,5,),0)</f>
        <v>0</v>
      </c>
      <c r="CM24" s="201">
        <f>IF(OR(CH24&gt;0,CI24&gt;0),VLOOKUP(A24,'Lista Suspensa'!$A$1:$F$90,6,),0)</f>
        <v>0</v>
      </c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</row>
    <row r="25" ht="15.75" customHeight="1">
      <c r="A25" s="182"/>
      <c r="B25" s="183"/>
      <c r="C25" s="184">
        <f t="shared" si="1"/>
        <v>0</v>
      </c>
      <c r="D25" s="187">
        <f>IF(B25&gt;0,VLOOKUP(A25,'Lista Suspensa'!$A$1:$F$92,3,),0)</f>
        <v>0</v>
      </c>
      <c r="E25" s="187">
        <f>IF(OR(B25&gt;0,C25&gt;0),VLOOKUP(A25,'Lista Suspensa'!$A$1:$F$90,4,),0)</f>
        <v>0</v>
      </c>
      <c r="F25" s="187">
        <f>IF(OR(B25&gt;0,C25&gt;0),VLOOKUP(A25,'Lista Suspensa'!$A$1:$F$90,5,),0)</f>
        <v>0</v>
      </c>
      <c r="G25" s="188">
        <f>IF(OR(B25&gt;0,C25&gt;0),VLOOKUP(A25,'Lista Suspensa'!$A$1:$F$90,6,),0)</f>
        <v>0</v>
      </c>
      <c r="H25" s="183"/>
      <c r="I25" s="183">
        <f t="shared" si="2"/>
        <v>0</v>
      </c>
      <c r="J25" s="187">
        <f>IF(H25&gt;0,VLOOKUP(A25,'Lista Suspensa'!$A$1:$F$92,3,),0)</f>
        <v>0</v>
      </c>
      <c r="K25" s="187">
        <f>IF(OR(H25&gt;0,I25&gt;0),VLOOKUP(A25,'Lista Suspensa'!$A$1:$F$90,4,),0)</f>
        <v>0</v>
      </c>
      <c r="L25" s="187">
        <f>IF(OR(H25&gt;0,I25&gt;0),VLOOKUP(A25,'Lista Suspensa'!$A$1:$F$90,5,),0)</f>
        <v>0</v>
      </c>
      <c r="M25" s="188">
        <f>IF(OR(H25&gt;0,I25&gt;0),VLOOKUP(A25,'Lista Suspensa'!$A$1:$F$90,6,),0)</f>
        <v>0</v>
      </c>
      <c r="N25" s="183"/>
      <c r="O25" s="183">
        <f t="shared" si="3"/>
        <v>0</v>
      </c>
      <c r="P25" s="187">
        <f>IF(N25&gt;0,VLOOKUP(A25,'Lista Suspensa'!$A$1:$F$92,3,),0)</f>
        <v>0</v>
      </c>
      <c r="Q25" s="187">
        <f>IF(OR(N25&gt;0,O25&gt;0),VLOOKUP(A25,'Lista Suspensa'!$A$1:$F$90,4,),0)</f>
        <v>0</v>
      </c>
      <c r="R25" s="187">
        <f>IF(OR(N25&gt;0,O25&gt;0),VLOOKUP(A25,'Lista Suspensa'!$A$1:$F$90,5,),0)</f>
        <v>0</v>
      </c>
      <c r="S25" s="188">
        <f>IF(OR(N25&gt;0,O25&gt;0),VLOOKUP(A25,'Lista Suspensa'!$A$1:$F$90,6,),0)</f>
        <v>0</v>
      </c>
      <c r="T25" s="183"/>
      <c r="U25" s="183">
        <f t="shared" si="4"/>
        <v>0</v>
      </c>
      <c r="V25" s="187">
        <f>IF(T25&gt;0,VLOOKUP(A25,'Lista Suspensa'!$A$1:$F$92,3,),0)</f>
        <v>0</v>
      </c>
      <c r="W25" s="187">
        <f>IF(OR(T25&gt;0,U25&gt;0),VLOOKUP(A25,'Lista Suspensa'!$A$1:$F$90,4,),0)</f>
        <v>0</v>
      </c>
      <c r="X25" s="187">
        <f>IF(OR(T25&gt;0,U25&gt;0),VLOOKUP(A25,'Lista Suspensa'!$A$1:$F$90,5,),0)</f>
        <v>0</v>
      </c>
      <c r="Y25" s="188">
        <f>IF(OR(T25&gt;0,U25&gt;0),VLOOKUP(A25,'Lista Suspensa'!$A$1:$F$90,6,),0)</f>
        <v>0</v>
      </c>
      <c r="Z25" s="183"/>
      <c r="AA25" s="183">
        <f t="shared" si="5"/>
        <v>0</v>
      </c>
      <c r="AB25" s="187">
        <f>IF(Z25&gt;0,VLOOKUP(A25,'Lista Suspensa'!$A$1:$F$92,3,),0)</f>
        <v>0</v>
      </c>
      <c r="AC25" s="187">
        <f>IF(OR(Z25&gt;0,AA25&gt;0),VLOOKUP(A25,'Lista Suspensa'!$A$1:$F$90,4,),0)</f>
        <v>0</v>
      </c>
      <c r="AD25" s="187">
        <f>IF(OR(Z25&gt;0,AA25&gt;0),VLOOKUP(A25,'Lista Suspensa'!$A$1:$F$90,5,),0)</f>
        <v>0</v>
      </c>
      <c r="AE25" s="188">
        <f>IF(OR(Z25&gt;0,AA25&gt;0),VLOOKUP(A25,'Lista Suspensa'!$A$1:$F$90,6,),0)</f>
        <v>0</v>
      </c>
      <c r="AF25" s="183"/>
      <c r="AG25" s="183">
        <f t="shared" si="6"/>
        <v>0</v>
      </c>
      <c r="AH25" s="187">
        <f>IF(AF25&gt;0,VLOOKUP(A25,'Lista Suspensa'!$A$1:$F$92,3,),0)</f>
        <v>0</v>
      </c>
      <c r="AI25" s="187">
        <f>IF(OR(AF25&gt;0,AG25&gt;0),VLOOKUP(A25,'Lista Suspensa'!$A$1:$F$90,4,),0)</f>
        <v>0</v>
      </c>
      <c r="AJ25" s="187">
        <f>IF(OR(AF25&gt;0,AG25&gt;0),VLOOKUP(A25,'Lista Suspensa'!$A$1:$F$90,5,),0)</f>
        <v>0</v>
      </c>
      <c r="AK25" s="188">
        <f>IF(OR(AF25&gt;0,AG25&gt;0),VLOOKUP(A25,'Lista Suspensa'!$A$1:$F$90,6,),0)</f>
        <v>0</v>
      </c>
      <c r="AL25" s="183"/>
      <c r="AM25" s="183">
        <f t="shared" si="7"/>
        <v>0</v>
      </c>
      <c r="AN25" s="187">
        <f>IF(AL25&gt;0,VLOOKUP(A25,'Lista Suspensa'!$A$1:$F$92,3,),0)</f>
        <v>0</v>
      </c>
      <c r="AO25" s="187">
        <f>IF(OR(AL25&gt;0,AM25&gt;0),VLOOKUP(A25,'Lista Suspensa'!$A$1:$F$90,4,),0)</f>
        <v>0</v>
      </c>
      <c r="AP25" s="187">
        <f>IF(OR(AL25&gt;0,AM25&gt;0),VLOOKUP(A25,'Lista Suspensa'!$A$1:$F$90,5,),0)</f>
        <v>0</v>
      </c>
      <c r="AQ25" s="188">
        <f>IF(OR(AL25&gt;0,AM25&gt;0),VLOOKUP(A25,'Lista Suspensa'!$A$1:$F$90,6,),0)</f>
        <v>0</v>
      </c>
      <c r="AR25" s="183"/>
      <c r="AS25" s="183">
        <f t="shared" si="8"/>
        <v>0</v>
      </c>
      <c r="AT25" s="187">
        <f>IF(AR25&gt;0,VLOOKUP(A25,'Lista Suspensa'!$A$1:$F$92,3,),0)</f>
        <v>0</v>
      </c>
      <c r="AU25" s="187">
        <f>IF(OR(AR25&gt;0,AS25&gt;0),VLOOKUP(A25,'Lista Suspensa'!$A$1:$F$90,4,),0)</f>
        <v>0</v>
      </c>
      <c r="AV25" s="187">
        <f>IF(OR(AR25&gt;0,AS25&gt;0),VLOOKUP(A25,'Lista Suspensa'!$A$1:$F$90,5,),0)</f>
        <v>0</v>
      </c>
      <c r="AW25" s="187">
        <f>IF(OR(AR25&gt;0,AS25&gt;0),VLOOKUP(A25,'Lista Suspensa'!$A$1:$F$90,6,),0)</f>
        <v>0</v>
      </c>
      <c r="AX25" s="183"/>
      <c r="AY25" s="183">
        <f t="shared" si="9"/>
        <v>0</v>
      </c>
      <c r="AZ25" s="187">
        <f>IF(AX25&gt;0,VLOOKUP(A25,'Lista Suspensa'!$A$1:$F$92,3,),0)</f>
        <v>0</v>
      </c>
      <c r="BA25" s="187">
        <f>IF(OR(AX25&gt;0,AY25&gt;0),VLOOKUP(A25,'Lista Suspensa'!$A$1:$F$90,4,),0)</f>
        <v>0</v>
      </c>
      <c r="BB25" s="187">
        <f>IF(OR(AX25&gt;0,AY25&gt;0),VLOOKUP(A25,'Lista Suspensa'!$A$1:$F$90,5,),0)</f>
        <v>0</v>
      </c>
      <c r="BC25" s="187">
        <f>IF(OR(AX25&gt;0,AY25&gt;0),VLOOKUP(A25,'Lista Suspensa'!$A$1:$F$90,6,),0)</f>
        <v>0</v>
      </c>
      <c r="BD25" s="183"/>
      <c r="BE25" s="183">
        <f t="shared" si="10"/>
        <v>0</v>
      </c>
      <c r="BF25" s="187">
        <f>IF(BD25&gt;0,VLOOKUP(A25,'Lista Suspensa'!$A$1:$F$92,3,),0)</f>
        <v>0</v>
      </c>
      <c r="BG25" s="187">
        <f>IF(OR(BD25&gt;0,BE25&gt;0),VLOOKUP(A25,'Lista Suspensa'!$A$1:$F$90,4,),0)</f>
        <v>0</v>
      </c>
      <c r="BH25" s="187">
        <f>IF(OR(BD25&gt;0,BE25&gt;0),VLOOKUP(A25,'Lista Suspensa'!$A$1:$F$90,5,),0)</f>
        <v>0</v>
      </c>
      <c r="BI25" s="187">
        <f>IF(OR(BD25&gt;0,BE25&gt;0),VLOOKUP(A25,'Lista Suspensa'!$A$1:$F$90,6,),0)</f>
        <v>0</v>
      </c>
      <c r="BJ25" s="183"/>
      <c r="BK25" s="183">
        <f t="shared" si="11"/>
        <v>0</v>
      </c>
      <c r="BL25" s="187">
        <f>IF(BJ25&gt;0,VLOOKUP(A25,'Lista Suspensa'!$A$1:$F$92,3,),0)</f>
        <v>0</v>
      </c>
      <c r="BM25" s="187">
        <f>IF(OR(BJ25&gt;0,BK25&gt;0),VLOOKUP(A25,'Lista Suspensa'!$A$1:$F$90,4,),0)</f>
        <v>0</v>
      </c>
      <c r="BN25" s="187">
        <f>IF(OR(BJ25&gt;0,BK25&gt;0),VLOOKUP(A25,'Lista Suspensa'!$A$1:$F$90,5,),0)</f>
        <v>0</v>
      </c>
      <c r="BO25" s="187">
        <f>IF(OR(BJ25&gt;0,BK25&gt;0),VLOOKUP(A25,'Lista Suspensa'!$A$1:$F$90,6,),0)</f>
        <v>0</v>
      </c>
      <c r="BP25" s="183"/>
      <c r="BQ25" s="183">
        <f t="shared" si="12"/>
        <v>0</v>
      </c>
      <c r="BR25" s="187">
        <f>IF(BP25&gt;0,VLOOKUP(A25,'Lista Suspensa'!$A$1:$F$92,3,),0)</f>
        <v>0</v>
      </c>
      <c r="BS25" s="187">
        <f>IF(OR(BP25&gt;0,BQ25&gt;0),VLOOKUP(A25,'Lista Suspensa'!$A$1:$F$90,4,),0)</f>
        <v>0</v>
      </c>
      <c r="BT25" s="187">
        <f>IF(OR(BP25&gt;0,BQ25&gt;0),VLOOKUP(A25,'Lista Suspensa'!$A$1:$F$90,5,),0)</f>
        <v>0</v>
      </c>
      <c r="BU25" s="187">
        <f>IF(OR(BP25&gt;0,BQ25&gt;0),VLOOKUP(A25,'Lista Suspensa'!$A$1:$F$90,6,),0)</f>
        <v>0</v>
      </c>
      <c r="BV25" s="183"/>
      <c r="BW25" s="183">
        <f t="shared" si="13"/>
        <v>0</v>
      </c>
      <c r="BX25" s="187">
        <f>IF(BV25&gt;0,VLOOKUP(A25,'Lista Suspensa'!$A$1:$F$92,3,),0)</f>
        <v>0</v>
      </c>
      <c r="BY25" s="187">
        <f>IF(OR(BV25&gt;0,BW25&gt;0),VLOOKUP(A25,'Lista Suspensa'!$A$1:$F$90,4,),0)</f>
        <v>0</v>
      </c>
      <c r="BZ25" s="187">
        <f>IF(OR(BV25&gt;0,BW25&gt;0),VLOOKUP(A25,'Lista Suspensa'!$A$1:$F$90,5,),0)</f>
        <v>0</v>
      </c>
      <c r="CA25" s="187">
        <f>IF(OR(BV25&gt;0,BW25&gt;0),VLOOKUP(A25,'Lista Suspensa'!$A$1:$F$90,6,),0)</f>
        <v>0</v>
      </c>
      <c r="CB25" s="183"/>
      <c r="CC25" s="183">
        <f t="shared" si="14"/>
        <v>0</v>
      </c>
      <c r="CD25" s="187">
        <f>IF(CB25&gt;0,VLOOKUP(A25,'Lista Suspensa'!$A$1:$F$92,3,),0)</f>
        <v>0</v>
      </c>
      <c r="CE25" s="187">
        <f>IF(OR(CB25&gt;0,CC25&gt;0),VLOOKUP(A25,'Lista Suspensa'!$A$1:$F$90,4,),0)</f>
        <v>0</v>
      </c>
      <c r="CF25" s="187">
        <f>IF(OR(CB25&gt;0,CC25&gt;0),VLOOKUP(A25,'Lista Suspensa'!$A$1:$F$90,5,),0)</f>
        <v>0</v>
      </c>
      <c r="CG25" s="187">
        <f>IF(OR(CB25&gt;0,CC25&gt;0),VLOOKUP(A25,'Lista Suspensa'!$A$1:$F$90,6,),0)</f>
        <v>0</v>
      </c>
      <c r="CH25" s="183"/>
      <c r="CI25" s="183">
        <f t="shared" si="15"/>
        <v>0</v>
      </c>
      <c r="CJ25" s="187">
        <f>IF(CH25&gt;0,VLOOKUP(A25,'Lista Suspensa'!$A$1:$F$92,3,),0)</f>
        <v>0</v>
      </c>
      <c r="CK25" s="187">
        <f>IF(OR(CH25&gt;0,CI25&gt;0),VLOOKUP(A25,'Lista Suspensa'!$A$1:$F$90,4,),0)</f>
        <v>0</v>
      </c>
      <c r="CL25" s="187">
        <f>IF(OR(CH25&gt;0,CI25&gt;0),VLOOKUP(A25,'Lista Suspensa'!$A$1:$F$90,5,),0)</f>
        <v>0</v>
      </c>
      <c r="CM25" s="202">
        <f>IF(OR(CH25&gt;0,CI25&gt;0),VLOOKUP(A25,'Lista Suspensa'!$A$1:$F$90,6,),0)</f>
        <v>0</v>
      </c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</row>
    <row r="26" ht="15.75" customHeight="1">
      <c r="A26" s="192"/>
      <c r="B26" s="193"/>
      <c r="C26" s="194">
        <f t="shared" si="1"/>
        <v>0</v>
      </c>
      <c r="D26" s="197">
        <f>IF(B26&gt;0,VLOOKUP(A26,'Lista Suspensa'!$A$1:$F$92,3,),0)</f>
        <v>0</v>
      </c>
      <c r="E26" s="197">
        <f>IF(OR(B26&gt;0,C26&gt;0),VLOOKUP(A26,'Lista Suspensa'!$A$1:$F$90,4,),0)</f>
        <v>0</v>
      </c>
      <c r="F26" s="197">
        <f>IF(OR(B26&gt;0,C26&gt;0),VLOOKUP(A26,'Lista Suspensa'!$A$1:$F$90,5,),0)</f>
        <v>0</v>
      </c>
      <c r="G26" s="198">
        <f>IF(OR(B26&gt;0,C26&gt;0),VLOOKUP(A26,'Lista Suspensa'!$A$1:$F$90,6,),0)</f>
        <v>0</v>
      </c>
      <c r="H26" s="193"/>
      <c r="I26" s="193">
        <f t="shared" si="2"/>
        <v>0</v>
      </c>
      <c r="J26" s="197">
        <f>IF(H26&gt;0,VLOOKUP(A26,'Lista Suspensa'!$A$1:$F$92,3,),0)</f>
        <v>0</v>
      </c>
      <c r="K26" s="197">
        <f>IF(OR(H26&gt;0,I26&gt;0),VLOOKUP(A26,'Lista Suspensa'!$A$1:$F$90,4,),0)</f>
        <v>0</v>
      </c>
      <c r="L26" s="197">
        <f>IF(OR(H26&gt;0,I26&gt;0),VLOOKUP(A26,'Lista Suspensa'!$A$1:$F$90,5,),0)</f>
        <v>0</v>
      </c>
      <c r="M26" s="198">
        <f>IF(OR(H26&gt;0,I26&gt;0),VLOOKUP(A26,'Lista Suspensa'!$A$1:$F$90,6,),0)</f>
        <v>0</v>
      </c>
      <c r="N26" s="193"/>
      <c r="O26" s="193">
        <f t="shared" si="3"/>
        <v>0</v>
      </c>
      <c r="P26" s="197">
        <f>IF(N26&gt;0,VLOOKUP(A26,'Lista Suspensa'!$A$1:$F$92,3,),0)</f>
        <v>0</v>
      </c>
      <c r="Q26" s="197">
        <f>IF(OR(N26&gt;0,O26&gt;0),VLOOKUP(A26,'Lista Suspensa'!$A$1:$F$90,4,),0)</f>
        <v>0</v>
      </c>
      <c r="R26" s="197">
        <f>IF(OR(N26&gt;0,O26&gt;0),VLOOKUP(A26,'Lista Suspensa'!$A$1:$F$90,5,),0)</f>
        <v>0</v>
      </c>
      <c r="S26" s="198">
        <f>IF(OR(N26&gt;0,O26&gt;0),VLOOKUP(A26,'Lista Suspensa'!$A$1:$F$90,6,),0)</f>
        <v>0</v>
      </c>
      <c r="T26" s="193"/>
      <c r="U26" s="193">
        <f t="shared" si="4"/>
        <v>0</v>
      </c>
      <c r="V26" s="197">
        <f>IF(T26&gt;0,VLOOKUP(A26,'Lista Suspensa'!$A$1:$F$92,3,),0)</f>
        <v>0</v>
      </c>
      <c r="W26" s="197">
        <f>IF(OR(T26&gt;0,U26&gt;0),VLOOKUP(A26,'Lista Suspensa'!$A$1:$F$90,4,),0)</f>
        <v>0</v>
      </c>
      <c r="X26" s="197">
        <f>IF(OR(T26&gt;0,U26&gt;0),VLOOKUP(A26,'Lista Suspensa'!$A$1:$F$90,5,),0)</f>
        <v>0</v>
      </c>
      <c r="Y26" s="198">
        <f>IF(OR(T26&gt;0,U26&gt;0),VLOOKUP(A26,'Lista Suspensa'!$A$1:$F$90,6,),0)</f>
        <v>0</v>
      </c>
      <c r="Z26" s="193"/>
      <c r="AA26" s="193">
        <f t="shared" si="5"/>
        <v>0</v>
      </c>
      <c r="AB26" s="197">
        <f>IF(Z26&gt;0,VLOOKUP(A26,'Lista Suspensa'!$A$1:$F$92,3,),0)</f>
        <v>0</v>
      </c>
      <c r="AC26" s="197">
        <f>IF(OR(Z26&gt;0,AA26&gt;0),VLOOKUP(A26,'Lista Suspensa'!$A$1:$F$90,4,),0)</f>
        <v>0</v>
      </c>
      <c r="AD26" s="197">
        <f>IF(OR(Z26&gt;0,AA26&gt;0),VLOOKUP(A26,'Lista Suspensa'!$A$1:$F$90,5,),0)</f>
        <v>0</v>
      </c>
      <c r="AE26" s="198">
        <f>IF(OR(Z26&gt;0,AA26&gt;0),VLOOKUP(A26,'Lista Suspensa'!$A$1:$F$90,6,),0)</f>
        <v>0</v>
      </c>
      <c r="AF26" s="193"/>
      <c r="AG26" s="193">
        <f t="shared" si="6"/>
        <v>0</v>
      </c>
      <c r="AH26" s="197">
        <f>IF(AF26&gt;0,VLOOKUP(A26,'Lista Suspensa'!$A$1:$F$92,3,),0)</f>
        <v>0</v>
      </c>
      <c r="AI26" s="197">
        <f>IF(OR(AF26&gt;0,AG26&gt;0),VLOOKUP(A26,'Lista Suspensa'!$A$1:$F$90,4,),0)</f>
        <v>0</v>
      </c>
      <c r="AJ26" s="197">
        <f>IF(OR(AF26&gt;0,AG26&gt;0),VLOOKUP(A26,'Lista Suspensa'!$A$1:$F$90,5,),0)</f>
        <v>0</v>
      </c>
      <c r="AK26" s="198">
        <f>IF(OR(AF26&gt;0,AG26&gt;0),VLOOKUP(A26,'Lista Suspensa'!$A$1:$F$90,6,),0)</f>
        <v>0</v>
      </c>
      <c r="AL26" s="193"/>
      <c r="AM26" s="193">
        <f t="shared" si="7"/>
        <v>0</v>
      </c>
      <c r="AN26" s="197">
        <f>IF(AL26&gt;0,VLOOKUP(A26,'Lista Suspensa'!$A$1:$F$92,3,),0)</f>
        <v>0</v>
      </c>
      <c r="AO26" s="197">
        <f>IF(OR(AL26&gt;0,AM26&gt;0),VLOOKUP(A26,'Lista Suspensa'!$A$1:$F$90,4,),0)</f>
        <v>0</v>
      </c>
      <c r="AP26" s="197">
        <f>IF(OR(AL26&gt;0,AM26&gt;0),VLOOKUP(A26,'Lista Suspensa'!$A$1:$F$90,5,),0)</f>
        <v>0</v>
      </c>
      <c r="AQ26" s="198">
        <f>IF(OR(AL26&gt;0,AM26&gt;0),VLOOKUP(A26,'Lista Suspensa'!$A$1:$F$90,6,),0)</f>
        <v>0</v>
      </c>
      <c r="AR26" s="193"/>
      <c r="AS26" s="193">
        <f t="shared" si="8"/>
        <v>0</v>
      </c>
      <c r="AT26" s="197">
        <f>IF(AR26&gt;0,VLOOKUP(A26,'Lista Suspensa'!$A$1:$F$92,3,),0)</f>
        <v>0</v>
      </c>
      <c r="AU26" s="197">
        <f>IF(OR(AR26&gt;0,AS26&gt;0),VLOOKUP(A26,'Lista Suspensa'!$A$1:$F$90,4,),0)</f>
        <v>0</v>
      </c>
      <c r="AV26" s="197">
        <f>IF(OR(AR26&gt;0,AS26&gt;0),VLOOKUP(A26,'Lista Suspensa'!$A$1:$F$90,5,),0)</f>
        <v>0</v>
      </c>
      <c r="AW26" s="197">
        <f>IF(OR(AR26&gt;0,AS26&gt;0),VLOOKUP(A26,'Lista Suspensa'!$A$1:$F$90,6,),0)</f>
        <v>0</v>
      </c>
      <c r="AX26" s="193"/>
      <c r="AY26" s="193">
        <f t="shared" si="9"/>
        <v>0</v>
      </c>
      <c r="AZ26" s="197">
        <f>IF(AX26&gt;0,VLOOKUP(A26,'Lista Suspensa'!$A$1:$F$92,3,),0)</f>
        <v>0</v>
      </c>
      <c r="BA26" s="197">
        <f>IF(OR(AX26&gt;0,AY26&gt;0),VLOOKUP(A26,'Lista Suspensa'!$A$1:$F$90,4,),0)</f>
        <v>0</v>
      </c>
      <c r="BB26" s="197">
        <f>IF(OR(AX26&gt;0,AY26&gt;0),VLOOKUP(A26,'Lista Suspensa'!$A$1:$F$90,5,),0)</f>
        <v>0</v>
      </c>
      <c r="BC26" s="197">
        <f>IF(OR(AX26&gt;0,AY26&gt;0),VLOOKUP(A26,'Lista Suspensa'!$A$1:$F$90,6,),0)</f>
        <v>0</v>
      </c>
      <c r="BD26" s="193"/>
      <c r="BE26" s="193">
        <f t="shared" si="10"/>
        <v>0</v>
      </c>
      <c r="BF26" s="197">
        <f>IF(BD26&gt;0,VLOOKUP(A26,'Lista Suspensa'!$A$1:$F$92,3,),0)</f>
        <v>0</v>
      </c>
      <c r="BG26" s="197">
        <f>IF(OR(BD26&gt;0,BE26&gt;0),VLOOKUP(A26,'Lista Suspensa'!$A$1:$F$90,4,),0)</f>
        <v>0</v>
      </c>
      <c r="BH26" s="197">
        <f>IF(OR(BD26&gt;0,BE26&gt;0),VLOOKUP(A26,'Lista Suspensa'!$A$1:$F$90,5,),0)</f>
        <v>0</v>
      </c>
      <c r="BI26" s="197">
        <f>IF(OR(BD26&gt;0,BE26&gt;0),VLOOKUP(A26,'Lista Suspensa'!$A$1:$F$90,6,),0)</f>
        <v>0</v>
      </c>
      <c r="BJ26" s="193"/>
      <c r="BK26" s="193">
        <f t="shared" si="11"/>
        <v>0</v>
      </c>
      <c r="BL26" s="197">
        <f>IF(BJ26&gt;0,VLOOKUP(A26,'Lista Suspensa'!$A$1:$F$92,3,),0)</f>
        <v>0</v>
      </c>
      <c r="BM26" s="197">
        <f>IF(OR(BJ26&gt;0,BK26&gt;0),VLOOKUP(A26,'Lista Suspensa'!$A$1:$F$90,4,),0)</f>
        <v>0</v>
      </c>
      <c r="BN26" s="197">
        <f>IF(OR(BJ26&gt;0,BK26&gt;0),VLOOKUP(A26,'Lista Suspensa'!$A$1:$F$90,5,),0)</f>
        <v>0</v>
      </c>
      <c r="BO26" s="197">
        <f>IF(OR(BJ26&gt;0,BK26&gt;0),VLOOKUP(A26,'Lista Suspensa'!$A$1:$F$90,6,),0)</f>
        <v>0</v>
      </c>
      <c r="BP26" s="193"/>
      <c r="BQ26" s="193">
        <f t="shared" si="12"/>
        <v>0</v>
      </c>
      <c r="BR26" s="197">
        <f>IF(BP26&gt;0,VLOOKUP(A26,'Lista Suspensa'!$A$1:$F$92,3,),0)</f>
        <v>0</v>
      </c>
      <c r="BS26" s="197">
        <f>IF(OR(BP26&gt;0,BQ26&gt;0),VLOOKUP(A26,'Lista Suspensa'!$A$1:$F$90,4,),0)</f>
        <v>0</v>
      </c>
      <c r="BT26" s="197">
        <f>IF(OR(BP26&gt;0,BQ26&gt;0),VLOOKUP(A26,'Lista Suspensa'!$A$1:$F$90,5,),0)</f>
        <v>0</v>
      </c>
      <c r="BU26" s="197">
        <f>IF(OR(BP26&gt;0,BQ26&gt;0),VLOOKUP(A26,'Lista Suspensa'!$A$1:$F$90,6,),0)</f>
        <v>0</v>
      </c>
      <c r="BV26" s="193"/>
      <c r="BW26" s="193">
        <f t="shared" si="13"/>
        <v>0</v>
      </c>
      <c r="BX26" s="197">
        <f>IF(BV26&gt;0,VLOOKUP(A26,'Lista Suspensa'!$A$1:$F$92,3,),0)</f>
        <v>0</v>
      </c>
      <c r="BY26" s="197">
        <f>IF(OR(BV26&gt;0,BW26&gt;0),VLOOKUP(A26,'Lista Suspensa'!$A$1:$F$90,4,),0)</f>
        <v>0</v>
      </c>
      <c r="BZ26" s="197">
        <f>IF(OR(BV26&gt;0,BW26&gt;0),VLOOKUP(A26,'Lista Suspensa'!$A$1:$F$90,5,),0)</f>
        <v>0</v>
      </c>
      <c r="CA26" s="197">
        <f>IF(OR(BV26&gt;0,BW26&gt;0),VLOOKUP(A26,'Lista Suspensa'!$A$1:$F$90,6,),0)</f>
        <v>0</v>
      </c>
      <c r="CB26" s="193"/>
      <c r="CC26" s="193">
        <f t="shared" si="14"/>
        <v>0</v>
      </c>
      <c r="CD26" s="197">
        <f>IF(CB26&gt;0,VLOOKUP(A26,'Lista Suspensa'!$A$1:$F$92,3,),0)</f>
        <v>0</v>
      </c>
      <c r="CE26" s="197">
        <f>IF(OR(CB26&gt;0,CC26&gt;0),VLOOKUP(A26,'Lista Suspensa'!$A$1:$F$90,4,),0)</f>
        <v>0</v>
      </c>
      <c r="CF26" s="197">
        <f>IF(OR(CB26&gt;0,CC26&gt;0),VLOOKUP(A26,'Lista Suspensa'!$A$1:$F$90,5,),0)</f>
        <v>0</v>
      </c>
      <c r="CG26" s="197">
        <f>IF(OR(CB26&gt;0,CC26&gt;0),VLOOKUP(A26,'Lista Suspensa'!$A$1:$F$90,6,),0)</f>
        <v>0</v>
      </c>
      <c r="CH26" s="193"/>
      <c r="CI26" s="193">
        <f t="shared" si="15"/>
        <v>0</v>
      </c>
      <c r="CJ26" s="197">
        <f>IF(CH26&gt;0,VLOOKUP(A26,'Lista Suspensa'!$A$1:$F$92,3,),0)</f>
        <v>0</v>
      </c>
      <c r="CK26" s="197">
        <f>IF(OR(CH26&gt;0,CI26&gt;0),VLOOKUP(A26,'Lista Suspensa'!$A$1:$F$90,4,),0)</f>
        <v>0</v>
      </c>
      <c r="CL26" s="197">
        <f>IF(OR(CH26&gt;0,CI26&gt;0),VLOOKUP(A26,'Lista Suspensa'!$A$1:$F$90,5,),0)</f>
        <v>0</v>
      </c>
      <c r="CM26" s="201">
        <f>IF(OR(CH26&gt;0,CI26&gt;0),VLOOKUP(A26,'Lista Suspensa'!$A$1:$F$90,6,),0)</f>
        <v>0</v>
      </c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</row>
    <row r="27" ht="15.75" customHeight="1">
      <c r="A27" s="182"/>
      <c r="B27" s="183"/>
      <c r="C27" s="184">
        <f t="shared" si="1"/>
        <v>0</v>
      </c>
      <c r="D27" s="187">
        <f>IF(B27&gt;0,VLOOKUP(A27,'Lista Suspensa'!$A$1:$F$92,3,),0)</f>
        <v>0</v>
      </c>
      <c r="E27" s="187">
        <f>IF(OR(B27&gt;0,C27&gt;0),VLOOKUP(A27,'Lista Suspensa'!$A$1:$F$90,4,),0)</f>
        <v>0</v>
      </c>
      <c r="F27" s="187">
        <f>IF(OR(B27&gt;0,C27&gt;0),VLOOKUP(A27,'Lista Suspensa'!$A$1:$F$90,5,),0)</f>
        <v>0</v>
      </c>
      <c r="G27" s="188">
        <f>IF(OR(B27&gt;0,C27&gt;0),VLOOKUP(A27,'Lista Suspensa'!$A$1:$F$90,6,),0)</f>
        <v>0</v>
      </c>
      <c r="H27" s="183"/>
      <c r="I27" s="183">
        <f t="shared" si="2"/>
        <v>0</v>
      </c>
      <c r="J27" s="187">
        <f>IF(H27&gt;0,VLOOKUP(A27,'Lista Suspensa'!$A$1:$F$92,3,),0)</f>
        <v>0</v>
      </c>
      <c r="K27" s="187">
        <f>IF(OR(H27&gt;0,I27&gt;0),VLOOKUP(A27,'Lista Suspensa'!$A$1:$F$90,4,),0)</f>
        <v>0</v>
      </c>
      <c r="L27" s="187">
        <f>IF(OR(H27&gt;0,I27&gt;0),VLOOKUP(A27,'Lista Suspensa'!$A$1:$F$90,5,),0)</f>
        <v>0</v>
      </c>
      <c r="M27" s="188">
        <f>IF(OR(H27&gt;0,I27&gt;0),VLOOKUP(A27,'Lista Suspensa'!$A$1:$F$90,6,),0)</f>
        <v>0</v>
      </c>
      <c r="N27" s="183"/>
      <c r="O27" s="183">
        <f t="shared" si="3"/>
        <v>0</v>
      </c>
      <c r="P27" s="187">
        <f>IF(N27&gt;0,VLOOKUP(A27,'Lista Suspensa'!$A$1:$F$92,3,),0)</f>
        <v>0</v>
      </c>
      <c r="Q27" s="187">
        <f>IF(OR(N27&gt;0,O27&gt;0),VLOOKUP(A27,'Lista Suspensa'!$A$1:$F$90,4,),0)</f>
        <v>0</v>
      </c>
      <c r="R27" s="187">
        <f>IF(OR(N27&gt;0,O27&gt;0),VLOOKUP(A27,'Lista Suspensa'!$A$1:$F$90,5,),0)</f>
        <v>0</v>
      </c>
      <c r="S27" s="188">
        <f>IF(OR(N27&gt;0,O27&gt;0),VLOOKUP(A27,'Lista Suspensa'!$A$1:$F$90,6,),0)</f>
        <v>0</v>
      </c>
      <c r="T27" s="183"/>
      <c r="U27" s="183">
        <f t="shared" si="4"/>
        <v>0</v>
      </c>
      <c r="V27" s="187">
        <f>IF(T27&gt;0,VLOOKUP(A27,'Lista Suspensa'!$A$1:$F$92,3,),0)</f>
        <v>0</v>
      </c>
      <c r="W27" s="187">
        <f>IF(OR(T27&gt;0,U27&gt;0),VLOOKUP(A27,'Lista Suspensa'!$A$1:$F$90,4,),0)</f>
        <v>0</v>
      </c>
      <c r="X27" s="187">
        <f>IF(OR(T27&gt;0,U27&gt;0),VLOOKUP(A27,'Lista Suspensa'!$A$1:$F$90,5,),0)</f>
        <v>0</v>
      </c>
      <c r="Y27" s="188">
        <f>IF(OR(T27&gt;0,U27&gt;0),VLOOKUP(A27,'Lista Suspensa'!$A$1:$F$90,6,),0)</f>
        <v>0</v>
      </c>
      <c r="Z27" s="183"/>
      <c r="AA27" s="183">
        <f t="shared" si="5"/>
        <v>0</v>
      </c>
      <c r="AB27" s="187">
        <f>IF(Z27&gt;0,VLOOKUP(A27,'Lista Suspensa'!$A$1:$F$92,3,),0)</f>
        <v>0</v>
      </c>
      <c r="AC27" s="187">
        <f>IF(OR(Z27&gt;0,AA27&gt;0),VLOOKUP(A27,'Lista Suspensa'!$A$1:$F$90,4,),0)</f>
        <v>0</v>
      </c>
      <c r="AD27" s="187">
        <f>IF(OR(Z27&gt;0,AA27&gt;0),VLOOKUP(A27,'Lista Suspensa'!$A$1:$F$90,5,),0)</f>
        <v>0</v>
      </c>
      <c r="AE27" s="188">
        <f>IF(OR(Z27&gt;0,AA27&gt;0),VLOOKUP(A27,'Lista Suspensa'!$A$1:$F$90,6,),0)</f>
        <v>0</v>
      </c>
      <c r="AF27" s="183"/>
      <c r="AG27" s="183">
        <f t="shared" si="6"/>
        <v>0</v>
      </c>
      <c r="AH27" s="187">
        <f>IF(AF27&gt;0,VLOOKUP(A27,'Lista Suspensa'!$A$1:$F$92,3,),0)</f>
        <v>0</v>
      </c>
      <c r="AI27" s="187">
        <f>IF(OR(AF27&gt;0,AG27&gt;0),VLOOKUP(A27,'Lista Suspensa'!$A$1:$F$90,4,),0)</f>
        <v>0</v>
      </c>
      <c r="AJ27" s="187">
        <f>IF(OR(AF27&gt;0,AG27&gt;0),VLOOKUP(A27,'Lista Suspensa'!$A$1:$F$90,5,),0)</f>
        <v>0</v>
      </c>
      <c r="AK27" s="188">
        <f>IF(OR(AF27&gt;0,AG27&gt;0),VLOOKUP(A27,'Lista Suspensa'!$A$1:$F$90,6,),0)</f>
        <v>0</v>
      </c>
      <c r="AL27" s="183"/>
      <c r="AM27" s="183">
        <f t="shared" si="7"/>
        <v>0</v>
      </c>
      <c r="AN27" s="187">
        <f>IF(AL27&gt;0,VLOOKUP(A27,'Lista Suspensa'!$A$1:$F$92,3,),0)</f>
        <v>0</v>
      </c>
      <c r="AO27" s="187">
        <f>IF(OR(AL27&gt;0,AM27&gt;0),VLOOKUP(A27,'Lista Suspensa'!$A$1:$F$90,4,),0)</f>
        <v>0</v>
      </c>
      <c r="AP27" s="187">
        <f>IF(OR(AL27&gt;0,AM27&gt;0),VLOOKUP(A27,'Lista Suspensa'!$A$1:$F$90,5,),0)</f>
        <v>0</v>
      </c>
      <c r="AQ27" s="188">
        <f>IF(OR(AL27&gt;0,AM27&gt;0),VLOOKUP(A27,'Lista Suspensa'!$A$1:$F$90,6,),0)</f>
        <v>0</v>
      </c>
      <c r="AR27" s="183"/>
      <c r="AS27" s="183">
        <f t="shared" si="8"/>
        <v>0</v>
      </c>
      <c r="AT27" s="187">
        <f>IF(AR27&gt;0,VLOOKUP(A27,'Lista Suspensa'!$A$1:$F$92,3,),0)</f>
        <v>0</v>
      </c>
      <c r="AU27" s="187">
        <f>IF(OR(AR27&gt;0,AS27&gt;0),VLOOKUP(A27,'Lista Suspensa'!$A$1:$F$90,4,),0)</f>
        <v>0</v>
      </c>
      <c r="AV27" s="187">
        <f>IF(OR(AR27&gt;0,AS27&gt;0),VLOOKUP(A27,'Lista Suspensa'!$A$1:$F$90,5,),0)</f>
        <v>0</v>
      </c>
      <c r="AW27" s="187">
        <f>IF(OR(AR27&gt;0,AS27&gt;0),VLOOKUP(A27,'Lista Suspensa'!$A$1:$F$90,6,),0)</f>
        <v>0</v>
      </c>
      <c r="AX27" s="183"/>
      <c r="AY27" s="183">
        <f t="shared" si="9"/>
        <v>0</v>
      </c>
      <c r="AZ27" s="187">
        <f>IF(AX27&gt;0,VLOOKUP(A27,'Lista Suspensa'!$A$1:$F$92,3,),0)</f>
        <v>0</v>
      </c>
      <c r="BA27" s="187">
        <f>IF(OR(AX27&gt;0,AY27&gt;0),VLOOKUP(A27,'Lista Suspensa'!$A$1:$F$90,4,),0)</f>
        <v>0</v>
      </c>
      <c r="BB27" s="187">
        <f>IF(OR(AX27&gt;0,AY27&gt;0),VLOOKUP(A27,'Lista Suspensa'!$A$1:$F$90,5,),0)</f>
        <v>0</v>
      </c>
      <c r="BC27" s="187">
        <f>IF(OR(AX27&gt;0,AY27&gt;0),VLOOKUP(A27,'Lista Suspensa'!$A$1:$F$90,6,),0)</f>
        <v>0</v>
      </c>
      <c r="BD27" s="183"/>
      <c r="BE27" s="183">
        <f t="shared" si="10"/>
        <v>0</v>
      </c>
      <c r="BF27" s="187">
        <f>IF(BD27&gt;0,VLOOKUP(A27,'Lista Suspensa'!$A$1:$F$92,3,),0)</f>
        <v>0</v>
      </c>
      <c r="BG27" s="187">
        <f>IF(OR(BD27&gt;0,BE27&gt;0),VLOOKUP(A27,'Lista Suspensa'!$A$1:$F$90,4,),0)</f>
        <v>0</v>
      </c>
      <c r="BH27" s="187">
        <f>IF(OR(BD27&gt;0,BE27&gt;0),VLOOKUP(A27,'Lista Suspensa'!$A$1:$F$90,5,),0)</f>
        <v>0</v>
      </c>
      <c r="BI27" s="187">
        <f>IF(OR(BD27&gt;0,BE27&gt;0),VLOOKUP(A27,'Lista Suspensa'!$A$1:$F$90,6,),0)</f>
        <v>0</v>
      </c>
      <c r="BJ27" s="183"/>
      <c r="BK27" s="183">
        <f t="shared" si="11"/>
        <v>0</v>
      </c>
      <c r="BL27" s="187">
        <f>IF(BJ27&gt;0,VLOOKUP(A27,'Lista Suspensa'!$A$1:$F$92,3,),0)</f>
        <v>0</v>
      </c>
      <c r="BM27" s="187">
        <f>IF(OR(BJ27&gt;0,BK27&gt;0),VLOOKUP(A27,'Lista Suspensa'!$A$1:$F$90,4,),0)</f>
        <v>0</v>
      </c>
      <c r="BN27" s="187">
        <f>IF(OR(BJ27&gt;0,BK27&gt;0),VLOOKUP(A27,'Lista Suspensa'!$A$1:$F$90,5,),0)</f>
        <v>0</v>
      </c>
      <c r="BO27" s="187">
        <f>IF(OR(BJ27&gt;0,BK27&gt;0),VLOOKUP(A27,'Lista Suspensa'!$A$1:$F$90,6,),0)</f>
        <v>0</v>
      </c>
      <c r="BP27" s="183"/>
      <c r="BQ27" s="183">
        <f t="shared" si="12"/>
        <v>0</v>
      </c>
      <c r="BR27" s="187">
        <f>IF(BP27&gt;0,VLOOKUP(A27,'Lista Suspensa'!$A$1:$F$92,3,),0)</f>
        <v>0</v>
      </c>
      <c r="BS27" s="187">
        <f>IF(OR(BP27&gt;0,BQ27&gt;0),VLOOKUP(A27,'Lista Suspensa'!$A$1:$F$90,4,),0)</f>
        <v>0</v>
      </c>
      <c r="BT27" s="187">
        <f>IF(OR(BP27&gt;0,BQ27&gt;0),VLOOKUP(A27,'Lista Suspensa'!$A$1:$F$90,5,),0)</f>
        <v>0</v>
      </c>
      <c r="BU27" s="187">
        <f>IF(OR(BP27&gt;0,BQ27&gt;0),VLOOKUP(A27,'Lista Suspensa'!$A$1:$F$90,6,),0)</f>
        <v>0</v>
      </c>
      <c r="BV27" s="183"/>
      <c r="BW27" s="183">
        <f t="shared" si="13"/>
        <v>0</v>
      </c>
      <c r="BX27" s="187">
        <f>IF(BV27&gt;0,VLOOKUP(A27,'Lista Suspensa'!$A$1:$F$92,3,),0)</f>
        <v>0</v>
      </c>
      <c r="BY27" s="187">
        <f>IF(OR(BV27&gt;0,BW27&gt;0),VLOOKUP(A27,'Lista Suspensa'!$A$1:$F$90,4,),0)</f>
        <v>0</v>
      </c>
      <c r="BZ27" s="187">
        <f>IF(OR(BV27&gt;0,BW27&gt;0),VLOOKUP(A27,'Lista Suspensa'!$A$1:$F$90,5,),0)</f>
        <v>0</v>
      </c>
      <c r="CA27" s="187">
        <f>IF(OR(BV27&gt;0,BW27&gt;0),VLOOKUP(A27,'Lista Suspensa'!$A$1:$F$90,6,),0)</f>
        <v>0</v>
      </c>
      <c r="CB27" s="183"/>
      <c r="CC27" s="183">
        <f t="shared" si="14"/>
        <v>0</v>
      </c>
      <c r="CD27" s="187">
        <f>IF(CB27&gt;0,VLOOKUP(A27,'Lista Suspensa'!$A$1:$F$92,3,),0)</f>
        <v>0</v>
      </c>
      <c r="CE27" s="187">
        <f>IF(OR(CB27&gt;0,CC27&gt;0),VLOOKUP(A27,'Lista Suspensa'!$A$1:$F$90,4,),0)</f>
        <v>0</v>
      </c>
      <c r="CF27" s="187">
        <f>IF(OR(CB27&gt;0,CC27&gt;0),VLOOKUP(A27,'Lista Suspensa'!$A$1:$F$90,5,),0)</f>
        <v>0</v>
      </c>
      <c r="CG27" s="187">
        <f>IF(OR(CB27&gt;0,CC27&gt;0),VLOOKUP(A27,'Lista Suspensa'!$A$1:$F$90,6,),0)</f>
        <v>0</v>
      </c>
      <c r="CH27" s="183"/>
      <c r="CI27" s="183">
        <f t="shared" si="15"/>
        <v>0</v>
      </c>
      <c r="CJ27" s="187">
        <f>IF(CH27&gt;0,VLOOKUP(A27,'Lista Suspensa'!$A$1:$F$92,3,),0)</f>
        <v>0</v>
      </c>
      <c r="CK27" s="187">
        <f>IF(OR(CH27&gt;0,CI27&gt;0),VLOOKUP(A27,'Lista Suspensa'!$A$1:$F$90,4,),0)</f>
        <v>0</v>
      </c>
      <c r="CL27" s="187">
        <f>IF(OR(CH27&gt;0,CI27&gt;0),VLOOKUP(A27,'Lista Suspensa'!$A$1:$F$90,5,),0)</f>
        <v>0</v>
      </c>
      <c r="CM27" s="202">
        <f>IF(OR(CH27&gt;0,CI27&gt;0),VLOOKUP(A27,'Lista Suspensa'!$A$1:$F$90,6,),0)</f>
        <v>0</v>
      </c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</row>
    <row r="28" ht="15.75" customHeight="1">
      <c r="A28" s="192"/>
      <c r="B28" s="193"/>
      <c r="C28" s="194">
        <f t="shared" si="1"/>
        <v>0</v>
      </c>
      <c r="D28" s="197">
        <f>IF(B28&gt;0,VLOOKUP(A28,'Lista Suspensa'!$A$1:$F$92,3,),0)</f>
        <v>0</v>
      </c>
      <c r="E28" s="197">
        <f>IF(OR(B28&gt;0,C28&gt;0),VLOOKUP(A28,'Lista Suspensa'!$A$1:$F$90,4,),0)</f>
        <v>0</v>
      </c>
      <c r="F28" s="197">
        <f>IF(OR(B28&gt;0,C28&gt;0),VLOOKUP(A28,'Lista Suspensa'!$A$1:$F$90,5,),0)</f>
        <v>0</v>
      </c>
      <c r="G28" s="198">
        <f>IF(OR(B28&gt;0,C28&gt;0),VLOOKUP(A28,'Lista Suspensa'!$A$1:$F$90,6,),0)</f>
        <v>0</v>
      </c>
      <c r="H28" s="193"/>
      <c r="I28" s="193">
        <f t="shared" si="2"/>
        <v>0</v>
      </c>
      <c r="J28" s="197">
        <f>IF(H28&gt;0,VLOOKUP(A28,'Lista Suspensa'!$A$1:$F$92,3,),0)</f>
        <v>0</v>
      </c>
      <c r="K28" s="197">
        <f>IF(OR(H28&gt;0,I28&gt;0),VLOOKUP(A28,'Lista Suspensa'!$A$1:$F$90,4,),0)</f>
        <v>0</v>
      </c>
      <c r="L28" s="197">
        <f>IF(OR(H28&gt;0,I28&gt;0),VLOOKUP(A28,'Lista Suspensa'!$A$1:$F$90,5,),0)</f>
        <v>0</v>
      </c>
      <c r="M28" s="198">
        <f>IF(OR(H28&gt;0,I28&gt;0),VLOOKUP(A28,'Lista Suspensa'!$A$1:$F$90,6,),0)</f>
        <v>0</v>
      </c>
      <c r="N28" s="193"/>
      <c r="O28" s="193">
        <f t="shared" si="3"/>
        <v>0</v>
      </c>
      <c r="P28" s="197">
        <f>IF(N28&gt;0,VLOOKUP(A28,'Lista Suspensa'!$A$1:$F$92,3,),0)</f>
        <v>0</v>
      </c>
      <c r="Q28" s="197">
        <f>IF(OR(N28&gt;0,O28&gt;0),VLOOKUP(A28,'Lista Suspensa'!$A$1:$F$90,4,),0)</f>
        <v>0</v>
      </c>
      <c r="R28" s="197">
        <f>IF(OR(N28&gt;0,O28&gt;0),VLOOKUP(A28,'Lista Suspensa'!$A$1:$F$90,5,),0)</f>
        <v>0</v>
      </c>
      <c r="S28" s="198">
        <f>IF(OR(N28&gt;0,O28&gt;0),VLOOKUP(A28,'Lista Suspensa'!$A$1:$F$90,6,),0)</f>
        <v>0</v>
      </c>
      <c r="T28" s="193"/>
      <c r="U28" s="193">
        <f t="shared" si="4"/>
        <v>0</v>
      </c>
      <c r="V28" s="197">
        <f>IF(T28&gt;0,VLOOKUP(A28,'Lista Suspensa'!$A$1:$F$92,3,),0)</f>
        <v>0</v>
      </c>
      <c r="W28" s="197">
        <f>IF(OR(T28&gt;0,U28&gt;0),VLOOKUP(A28,'Lista Suspensa'!$A$1:$F$90,4,),0)</f>
        <v>0</v>
      </c>
      <c r="X28" s="197">
        <f>IF(OR(T28&gt;0,U28&gt;0),VLOOKUP(A28,'Lista Suspensa'!$A$1:$F$90,5,),0)</f>
        <v>0</v>
      </c>
      <c r="Y28" s="198">
        <f>IF(OR(T28&gt;0,U28&gt;0),VLOOKUP(A28,'Lista Suspensa'!$A$1:$F$90,6,),0)</f>
        <v>0</v>
      </c>
      <c r="Z28" s="193"/>
      <c r="AA28" s="193">
        <f t="shared" si="5"/>
        <v>0</v>
      </c>
      <c r="AB28" s="197">
        <f>IF(Z28&gt;0,VLOOKUP(A28,'Lista Suspensa'!$A$1:$F$92,3,),0)</f>
        <v>0</v>
      </c>
      <c r="AC28" s="197">
        <f>IF(OR(Z28&gt;0,AA28&gt;0),VLOOKUP(A28,'Lista Suspensa'!$A$1:$F$90,4,),0)</f>
        <v>0</v>
      </c>
      <c r="AD28" s="197">
        <f>IF(OR(Z28&gt;0,AA28&gt;0),VLOOKUP(A28,'Lista Suspensa'!$A$1:$F$90,5,),0)</f>
        <v>0</v>
      </c>
      <c r="AE28" s="198">
        <f>IF(OR(Z28&gt;0,AA28&gt;0),VLOOKUP(A28,'Lista Suspensa'!$A$1:$F$90,6,),0)</f>
        <v>0</v>
      </c>
      <c r="AF28" s="193"/>
      <c r="AG28" s="193">
        <f t="shared" si="6"/>
        <v>0</v>
      </c>
      <c r="AH28" s="197">
        <f>IF(AF28&gt;0,VLOOKUP(A28,'Lista Suspensa'!$A$1:$F$92,3,),0)</f>
        <v>0</v>
      </c>
      <c r="AI28" s="197">
        <f>IF(OR(AF28&gt;0,AG28&gt;0),VLOOKUP(A28,'Lista Suspensa'!$A$1:$F$90,4,),0)</f>
        <v>0</v>
      </c>
      <c r="AJ28" s="197">
        <f>IF(OR(AF28&gt;0,AG28&gt;0),VLOOKUP(A28,'Lista Suspensa'!$A$1:$F$90,5,),0)</f>
        <v>0</v>
      </c>
      <c r="AK28" s="198">
        <f>IF(OR(AF28&gt;0,AG28&gt;0),VLOOKUP(A28,'Lista Suspensa'!$A$1:$F$90,6,),0)</f>
        <v>0</v>
      </c>
      <c r="AL28" s="193"/>
      <c r="AM28" s="193">
        <f t="shared" si="7"/>
        <v>0</v>
      </c>
      <c r="AN28" s="197">
        <f>IF(AL28&gt;0,VLOOKUP(A28,'Lista Suspensa'!$A$1:$F$92,3,),0)</f>
        <v>0</v>
      </c>
      <c r="AO28" s="197">
        <f>IF(OR(AL28&gt;0,AM28&gt;0),VLOOKUP(A28,'Lista Suspensa'!$A$1:$F$90,4,),0)</f>
        <v>0</v>
      </c>
      <c r="AP28" s="197">
        <f>IF(OR(AL28&gt;0,AM28&gt;0),VLOOKUP(A28,'Lista Suspensa'!$A$1:$F$90,5,),0)</f>
        <v>0</v>
      </c>
      <c r="AQ28" s="198">
        <f>IF(OR(AL28&gt;0,AM28&gt;0),VLOOKUP(A28,'Lista Suspensa'!$A$1:$F$90,6,),0)</f>
        <v>0</v>
      </c>
      <c r="AR28" s="193"/>
      <c r="AS28" s="193">
        <f t="shared" si="8"/>
        <v>0</v>
      </c>
      <c r="AT28" s="197">
        <f>IF(AR28&gt;0,VLOOKUP(A28,'Lista Suspensa'!$A$1:$F$92,3,),0)</f>
        <v>0</v>
      </c>
      <c r="AU28" s="197">
        <f>IF(OR(AR28&gt;0,AS28&gt;0),VLOOKUP(A28,'Lista Suspensa'!$A$1:$F$90,4,),0)</f>
        <v>0</v>
      </c>
      <c r="AV28" s="197">
        <f>IF(OR(AR28&gt;0,AS28&gt;0),VLOOKUP(A28,'Lista Suspensa'!$A$1:$F$90,5,),0)</f>
        <v>0</v>
      </c>
      <c r="AW28" s="197">
        <f>IF(OR(AR28&gt;0,AS28&gt;0),VLOOKUP(A28,'Lista Suspensa'!$A$1:$F$90,6,),0)</f>
        <v>0</v>
      </c>
      <c r="AX28" s="193"/>
      <c r="AY28" s="193">
        <f t="shared" si="9"/>
        <v>0</v>
      </c>
      <c r="AZ28" s="197">
        <f>IF(AX28&gt;0,VLOOKUP(A28,'Lista Suspensa'!$A$1:$F$92,3,),0)</f>
        <v>0</v>
      </c>
      <c r="BA28" s="197">
        <f>IF(OR(AX28&gt;0,AY28&gt;0),VLOOKUP(A28,'Lista Suspensa'!$A$1:$F$90,4,),0)</f>
        <v>0</v>
      </c>
      <c r="BB28" s="197">
        <f>IF(OR(AX28&gt;0,AY28&gt;0),VLOOKUP(A28,'Lista Suspensa'!$A$1:$F$90,5,),0)</f>
        <v>0</v>
      </c>
      <c r="BC28" s="197">
        <f>IF(OR(AX28&gt;0,AY28&gt;0),VLOOKUP(A28,'Lista Suspensa'!$A$1:$F$90,6,),0)</f>
        <v>0</v>
      </c>
      <c r="BD28" s="193"/>
      <c r="BE28" s="193">
        <f t="shared" si="10"/>
        <v>0</v>
      </c>
      <c r="BF28" s="197">
        <f>IF(BD28&gt;0,VLOOKUP(A28,'Lista Suspensa'!$A$1:$F$92,3,),0)</f>
        <v>0</v>
      </c>
      <c r="BG28" s="197">
        <f>IF(OR(BD28&gt;0,BE28&gt;0),VLOOKUP(A28,'Lista Suspensa'!$A$1:$F$90,4,),0)</f>
        <v>0</v>
      </c>
      <c r="BH28" s="197">
        <f>IF(OR(BD28&gt;0,BE28&gt;0),VLOOKUP(A28,'Lista Suspensa'!$A$1:$F$90,5,),0)</f>
        <v>0</v>
      </c>
      <c r="BI28" s="197">
        <f>IF(OR(BD28&gt;0,BE28&gt;0),VLOOKUP(A28,'Lista Suspensa'!$A$1:$F$90,6,),0)</f>
        <v>0</v>
      </c>
      <c r="BJ28" s="193"/>
      <c r="BK28" s="193">
        <f t="shared" si="11"/>
        <v>0</v>
      </c>
      <c r="BL28" s="197">
        <f>IF(BJ28&gt;0,VLOOKUP(A28,'Lista Suspensa'!$A$1:$F$92,3,),0)</f>
        <v>0</v>
      </c>
      <c r="BM28" s="197">
        <f>IF(OR(BJ28&gt;0,BK28&gt;0),VLOOKUP(A28,'Lista Suspensa'!$A$1:$F$90,4,),0)</f>
        <v>0</v>
      </c>
      <c r="BN28" s="197">
        <f>IF(OR(BJ28&gt;0,BK28&gt;0),VLOOKUP(A28,'Lista Suspensa'!$A$1:$F$90,5,),0)</f>
        <v>0</v>
      </c>
      <c r="BO28" s="197">
        <f>IF(OR(BJ28&gt;0,BK28&gt;0),VLOOKUP(A28,'Lista Suspensa'!$A$1:$F$90,6,),0)</f>
        <v>0</v>
      </c>
      <c r="BP28" s="193"/>
      <c r="BQ28" s="193">
        <f t="shared" si="12"/>
        <v>0</v>
      </c>
      <c r="BR28" s="197">
        <f>IF(BP28&gt;0,VLOOKUP(A28,'Lista Suspensa'!$A$1:$F$92,3,),0)</f>
        <v>0</v>
      </c>
      <c r="BS28" s="197">
        <f>IF(OR(BP28&gt;0,BQ28&gt;0),VLOOKUP(A28,'Lista Suspensa'!$A$1:$F$90,4,),0)</f>
        <v>0</v>
      </c>
      <c r="BT28" s="197">
        <f>IF(OR(BP28&gt;0,BQ28&gt;0),VLOOKUP(A28,'Lista Suspensa'!$A$1:$F$90,5,),0)</f>
        <v>0</v>
      </c>
      <c r="BU28" s="197">
        <f>IF(OR(BP28&gt;0,BQ28&gt;0),VLOOKUP(A28,'Lista Suspensa'!$A$1:$F$90,6,),0)</f>
        <v>0</v>
      </c>
      <c r="BV28" s="193"/>
      <c r="BW28" s="193">
        <f t="shared" si="13"/>
        <v>0</v>
      </c>
      <c r="BX28" s="197">
        <f>IF(BV28&gt;0,VLOOKUP(A28,'Lista Suspensa'!$A$1:$F$92,3,),0)</f>
        <v>0</v>
      </c>
      <c r="BY28" s="197">
        <f>IF(OR(BV28&gt;0,BW28&gt;0),VLOOKUP(A28,'Lista Suspensa'!$A$1:$F$90,4,),0)</f>
        <v>0</v>
      </c>
      <c r="BZ28" s="197">
        <f>IF(OR(BV28&gt;0,BW28&gt;0),VLOOKUP(A28,'Lista Suspensa'!$A$1:$F$90,5,),0)</f>
        <v>0</v>
      </c>
      <c r="CA28" s="197">
        <f>IF(OR(BV28&gt;0,BW28&gt;0),VLOOKUP(A28,'Lista Suspensa'!$A$1:$F$90,6,),0)</f>
        <v>0</v>
      </c>
      <c r="CB28" s="193"/>
      <c r="CC28" s="193">
        <f t="shared" si="14"/>
        <v>0</v>
      </c>
      <c r="CD28" s="197">
        <f>IF(CB28&gt;0,VLOOKUP(A28,'Lista Suspensa'!$A$1:$F$92,3,),0)</f>
        <v>0</v>
      </c>
      <c r="CE28" s="197">
        <f>IF(OR(CB28&gt;0,CC28&gt;0),VLOOKUP(A28,'Lista Suspensa'!$A$1:$F$90,4,),0)</f>
        <v>0</v>
      </c>
      <c r="CF28" s="197">
        <f>IF(OR(CB28&gt;0,CC28&gt;0),VLOOKUP(A28,'Lista Suspensa'!$A$1:$F$90,5,),0)</f>
        <v>0</v>
      </c>
      <c r="CG28" s="197">
        <f>IF(OR(CB28&gt;0,CC28&gt;0),VLOOKUP(A28,'Lista Suspensa'!$A$1:$F$90,6,),0)</f>
        <v>0</v>
      </c>
      <c r="CH28" s="193"/>
      <c r="CI28" s="193">
        <f t="shared" si="15"/>
        <v>0</v>
      </c>
      <c r="CJ28" s="197">
        <f>IF(CH28&gt;0,VLOOKUP(A28,'Lista Suspensa'!$A$1:$F$92,3,),0)</f>
        <v>0</v>
      </c>
      <c r="CK28" s="197">
        <f>IF(OR(CH28&gt;0,CI28&gt;0),VLOOKUP(A28,'Lista Suspensa'!$A$1:$F$90,4,),0)</f>
        <v>0</v>
      </c>
      <c r="CL28" s="197">
        <f>IF(OR(CH28&gt;0,CI28&gt;0),VLOOKUP(A28,'Lista Suspensa'!$A$1:$F$90,5,),0)</f>
        <v>0</v>
      </c>
      <c r="CM28" s="201">
        <f>IF(OR(CH28&gt;0,CI28&gt;0),VLOOKUP(A28,'Lista Suspensa'!$A$1:$F$90,6,),0)</f>
        <v>0</v>
      </c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</row>
    <row r="29" ht="15.75" customHeight="1">
      <c r="A29" s="182"/>
      <c r="B29" s="183"/>
      <c r="C29" s="184">
        <f t="shared" si="1"/>
        <v>0</v>
      </c>
      <c r="D29" s="187">
        <f>IF(B29&gt;0,VLOOKUP(A29,'Lista Suspensa'!$A$1:$F$92,3,),0)</f>
        <v>0</v>
      </c>
      <c r="E29" s="187">
        <f>IF(OR(B29&gt;0,C29&gt;0),VLOOKUP(A29,'Lista Suspensa'!$A$1:$F$90,4,),0)</f>
        <v>0</v>
      </c>
      <c r="F29" s="187">
        <f>IF(OR(B29&gt;0,C29&gt;0),VLOOKUP(A29,'Lista Suspensa'!$A$1:$F$90,5,),0)</f>
        <v>0</v>
      </c>
      <c r="G29" s="188">
        <f>IF(OR(B29&gt;0,C29&gt;0),VLOOKUP(A29,'Lista Suspensa'!$A$1:$F$90,6,),0)</f>
        <v>0</v>
      </c>
      <c r="H29" s="183"/>
      <c r="I29" s="183">
        <f t="shared" si="2"/>
        <v>0</v>
      </c>
      <c r="J29" s="187">
        <f>IF(H29&gt;0,VLOOKUP(A29,'Lista Suspensa'!$A$1:$F$92,3,),0)</f>
        <v>0</v>
      </c>
      <c r="K29" s="187">
        <f>IF(OR(H29&gt;0,I29&gt;0),VLOOKUP(A29,'Lista Suspensa'!$A$1:$F$90,4,),0)</f>
        <v>0</v>
      </c>
      <c r="L29" s="187">
        <f>IF(OR(H29&gt;0,I29&gt;0),VLOOKUP(A29,'Lista Suspensa'!$A$1:$F$90,5,),0)</f>
        <v>0</v>
      </c>
      <c r="M29" s="188">
        <f>IF(OR(H29&gt;0,I29&gt;0),VLOOKUP(A29,'Lista Suspensa'!$A$1:$F$90,6,),0)</f>
        <v>0</v>
      </c>
      <c r="N29" s="183"/>
      <c r="O29" s="183">
        <f t="shared" si="3"/>
        <v>0</v>
      </c>
      <c r="P29" s="187">
        <f>IF(N29&gt;0,VLOOKUP(A29,'Lista Suspensa'!$A$1:$F$92,3,),0)</f>
        <v>0</v>
      </c>
      <c r="Q29" s="187">
        <f>IF(OR(N29&gt;0,O29&gt;0),VLOOKUP(A29,'Lista Suspensa'!$A$1:$F$90,4,),0)</f>
        <v>0</v>
      </c>
      <c r="R29" s="187">
        <f>IF(OR(N29&gt;0,O29&gt;0),VLOOKUP(A29,'Lista Suspensa'!$A$1:$F$90,5,),0)</f>
        <v>0</v>
      </c>
      <c r="S29" s="188">
        <f>IF(OR(N29&gt;0,O29&gt;0),VLOOKUP(A29,'Lista Suspensa'!$A$1:$F$90,6,),0)</f>
        <v>0</v>
      </c>
      <c r="T29" s="183"/>
      <c r="U29" s="183">
        <f t="shared" si="4"/>
        <v>0</v>
      </c>
      <c r="V29" s="187">
        <f>IF(T29&gt;0,VLOOKUP(A29,'Lista Suspensa'!$A$1:$F$92,3,),0)</f>
        <v>0</v>
      </c>
      <c r="W29" s="187">
        <f>IF(OR(T29&gt;0,U29&gt;0),VLOOKUP(A29,'Lista Suspensa'!$A$1:$F$90,4,),0)</f>
        <v>0</v>
      </c>
      <c r="X29" s="187">
        <f>IF(OR(T29&gt;0,U29&gt;0),VLOOKUP(A29,'Lista Suspensa'!$A$1:$F$90,5,),0)</f>
        <v>0</v>
      </c>
      <c r="Y29" s="188">
        <f>IF(OR(T29&gt;0,U29&gt;0),VLOOKUP(A29,'Lista Suspensa'!$A$1:$F$90,6,),0)</f>
        <v>0</v>
      </c>
      <c r="Z29" s="183"/>
      <c r="AA29" s="183">
        <f t="shared" si="5"/>
        <v>0</v>
      </c>
      <c r="AB29" s="187">
        <f>IF(Z29&gt;0,VLOOKUP(A29,'Lista Suspensa'!$A$1:$F$92,3,),0)</f>
        <v>0</v>
      </c>
      <c r="AC29" s="187">
        <f>IF(OR(Z29&gt;0,AA29&gt;0),VLOOKUP(A29,'Lista Suspensa'!$A$1:$F$90,4,),0)</f>
        <v>0</v>
      </c>
      <c r="AD29" s="187">
        <f>IF(OR(Z29&gt;0,AA29&gt;0),VLOOKUP(A29,'Lista Suspensa'!$A$1:$F$90,5,),0)</f>
        <v>0</v>
      </c>
      <c r="AE29" s="188">
        <f>IF(OR(Z29&gt;0,AA29&gt;0),VLOOKUP(A29,'Lista Suspensa'!$A$1:$F$90,6,),0)</f>
        <v>0</v>
      </c>
      <c r="AF29" s="183"/>
      <c r="AG29" s="183">
        <f t="shared" si="6"/>
        <v>0</v>
      </c>
      <c r="AH29" s="187">
        <f>IF(AF29&gt;0,VLOOKUP(A29,'Lista Suspensa'!$A$1:$F$92,3,),0)</f>
        <v>0</v>
      </c>
      <c r="AI29" s="187">
        <f>IF(OR(AF29&gt;0,AG29&gt;0),VLOOKUP(A29,'Lista Suspensa'!$A$1:$F$90,4,),0)</f>
        <v>0</v>
      </c>
      <c r="AJ29" s="187">
        <f>IF(OR(AF29&gt;0,AG29&gt;0),VLOOKUP(A29,'Lista Suspensa'!$A$1:$F$90,5,),0)</f>
        <v>0</v>
      </c>
      <c r="AK29" s="188">
        <f>IF(OR(AF29&gt;0,AG29&gt;0),VLOOKUP(A29,'Lista Suspensa'!$A$1:$F$90,6,),0)</f>
        <v>0</v>
      </c>
      <c r="AL29" s="183"/>
      <c r="AM29" s="183">
        <f t="shared" si="7"/>
        <v>0</v>
      </c>
      <c r="AN29" s="187">
        <f>IF(AL29&gt;0,VLOOKUP(A29,'Lista Suspensa'!$A$1:$F$92,3,),0)</f>
        <v>0</v>
      </c>
      <c r="AO29" s="187">
        <f>IF(OR(AL29&gt;0,AM29&gt;0),VLOOKUP(A29,'Lista Suspensa'!$A$1:$F$90,4,),0)</f>
        <v>0</v>
      </c>
      <c r="AP29" s="187">
        <f>IF(OR(AL29&gt;0,AM29&gt;0),VLOOKUP(A29,'Lista Suspensa'!$A$1:$F$90,5,),0)</f>
        <v>0</v>
      </c>
      <c r="AQ29" s="188">
        <f>IF(OR(AL29&gt;0,AM29&gt;0),VLOOKUP(A29,'Lista Suspensa'!$A$1:$F$90,6,),0)</f>
        <v>0</v>
      </c>
      <c r="AR29" s="183"/>
      <c r="AS29" s="183">
        <f t="shared" si="8"/>
        <v>0</v>
      </c>
      <c r="AT29" s="187">
        <f>IF(AR29&gt;0,VLOOKUP(A29,'Lista Suspensa'!$A$1:$F$92,3,),0)</f>
        <v>0</v>
      </c>
      <c r="AU29" s="187">
        <f>IF(OR(AR29&gt;0,AS29&gt;0),VLOOKUP(A29,'Lista Suspensa'!$A$1:$F$90,4,),0)</f>
        <v>0</v>
      </c>
      <c r="AV29" s="187">
        <f>IF(OR(AR29&gt;0,AS29&gt;0),VLOOKUP(A29,'Lista Suspensa'!$A$1:$F$90,5,),0)</f>
        <v>0</v>
      </c>
      <c r="AW29" s="187">
        <f>IF(OR(AR29&gt;0,AS29&gt;0),VLOOKUP(A29,'Lista Suspensa'!$A$1:$F$90,6,),0)</f>
        <v>0</v>
      </c>
      <c r="AX29" s="183"/>
      <c r="AY29" s="183">
        <f t="shared" si="9"/>
        <v>0</v>
      </c>
      <c r="AZ29" s="187">
        <f>IF(AX29&gt;0,VLOOKUP(A29,'Lista Suspensa'!$A$1:$F$92,3,),0)</f>
        <v>0</v>
      </c>
      <c r="BA29" s="187">
        <f>IF(OR(AX29&gt;0,AY29&gt;0),VLOOKUP(A29,'Lista Suspensa'!$A$1:$F$90,4,),0)</f>
        <v>0</v>
      </c>
      <c r="BB29" s="187">
        <f>IF(OR(AX29&gt;0,AY29&gt;0),VLOOKUP(A29,'Lista Suspensa'!$A$1:$F$90,5,),0)</f>
        <v>0</v>
      </c>
      <c r="BC29" s="187">
        <f>IF(OR(AX29&gt;0,AY29&gt;0),VLOOKUP(A29,'Lista Suspensa'!$A$1:$F$90,6,),0)</f>
        <v>0</v>
      </c>
      <c r="BD29" s="183"/>
      <c r="BE29" s="183">
        <f t="shared" si="10"/>
        <v>0</v>
      </c>
      <c r="BF29" s="187">
        <f>IF(BD29&gt;0,VLOOKUP(A29,'Lista Suspensa'!$A$1:$F$92,3,),0)</f>
        <v>0</v>
      </c>
      <c r="BG29" s="187">
        <f>IF(OR(BD29&gt;0,BE29&gt;0),VLOOKUP(A29,'Lista Suspensa'!$A$1:$F$90,4,),0)</f>
        <v>0</v>
      </c>
      <c r="BH29" s="187">
        <f>IF(OR(BD29&gt;0,BE29&gt;0),VLOOKUP(A29,'Lista Suspensa'!$A$1:$F$90,5,),0)</f>
        <v>0</v>
      </c>
      <c r="BI29" s="187">
        <f>IF(OR(BD29&gt;0,BE29&gt;0),VLOOKUP(A29,'Lista Suspensa'!$A$1:$F$90,6,),0)</f>
        <v>0</v>
      </c>
      <c r="BJ29" s="183"/>
      <c r="BK29" s="183">
        <f t="shared" si="11"/>
        <v>0</v>
      </c>
      <c r="BL29" s="187">
        <f>IF(BJ29&gt;0,VLOOKUP(A29,'Lista Suspensa'!$A$1:$F$92,3,),0)</f>
        <v>0</v>
      </c>
      <c r="BM29" s="187">
        <f>IF(OR(BJ29&gt;0,BK29&gt;0),VLOOKUP(A29,'Lista Suspensa'!$A$1:$F$90,4,),0)</f>
        <v>0</v>
      </c>
      <c r="BN29" s="187">
        <f>IF(OR(BJ29&gt;0,BK29&gt;0),VLOOKUP(A29,'Lista Suspensa'!$A$1:$F$90,5,),0)</f>
        <v>0</v>
      </c>
      <c r="BO29" s="187">
        <f>IF(OR(BJ29&gt;0,BK29&gt;0),VLOOKUP(A29,'Lista Suspensa'!$A$1:$F$90,6,),0)</f>
        <v>0</v>
      </c>
      <c r="BP29" s="183"/>
      <c r="BQ29" s="183">
        <f t="shared" si="12"/>
        <v>0</v>
      </c>
      <c r="BR29" s="187">
        <f>IF(BP29&gt;0,VLOOKUP(A29,'Lista Suspensa'!$A$1:$F$92,3,),0)</f>
        <v>0</v>
      </c>
      <c r="BS29" s="187">
        <f>IF(OR(BP29&gt;0,BQ29&gt;0),VLOOKUP(A29,'Lista Suspensa'!$A$1:$F$90,4,),0)</f>
        <v>0</v>
      </c>
      <c r="BT29" s="187">
        <f>IF(OR(BP29&gt;0,BQ29&gt;0),VLOOKUP(A29,'Lista Suspensa'!$A$1:$F$90,5,),0)</f>
        <v>0</v>
      </c>
      <c r="BU29" s="187">
        <f>IF(OR(BP29&gt;0,BQ29&gt;0),VLOOKUP(A29,'Lista Suspensa'!$A$1:$F$90,6,),0)</f>
        <v>0</v>
      </c>
      <c r="BV29" s="183"/>
      <c r="BW29" s="183">
        <f t="shared" si="13"/>
        <v>0</v>
      </c>
      <c r="BX29" s="187">
        <f>IF(BV29&gt;0,VLOOKUP(A29,'Lista Suspensa'!$A$1:$F$92,3,),0)</f>
        <v>0</v>
      </c>
      <c r="BY29" s="187">
        <f>IF(OR(BV29&gt;0,BW29&gt;0),VLOOKUP(A29,'Lista Suspensa'!$A$1:$F$90,4,),0)</f>
        <v>0</v>
      </c>
      <c r="BZ29" s="187">
        <f>IF(OR(BV29&gt;0,BW29&gt;0),VLOOKUP(A29,'Lista Suspensa'!$A$1:$F$90,5,),0)</f>
        <v>0</v>
      </c>
      <c r="CA29" s="187">
        <f>IF(OR(BV29&gt;0,BW29&gt;0),VLOOKUP(A29,'Lista Suspensa'!$A$1:$F$90,6,),0)</f>
        <v>0</v>
      </c>
      <c r="CB29" s="183"/>
      <c r="CC29" s="183">
        <f t="shared" si="14"/>
        <v>0</v>
      </c>
      <c r="CD29" s="187">
        <f>IF(CB29&gt;0,VLOOKUP(A29,'Lista Suspensa'!$A$1:$F$92,3,),0)</f>
        <v>0</v>
      </c>
      <c r="CE29" s="187">
        <f>IF(OR(CB29&gt;0,CC29&gt;0),VLOOKUP(A29,'Lista Suspensa'!$A$1:$F$90,4,),0)</f>
        <v>0</v>
      </c>
      <c r="CF29" s="187">
        <f>IF(OR(CB29&gt;0,CC29&gt;0),VLOOKUP(A29,'Lista Suspensa'!$A$1:$F$90,5,),0)</f>
        <v>0</v>
      </c>
      <c r="CG29" s="187">
        <f>IF(OR(CB29&gt;0,CC29&gt;0),VLOOKUP(A29,'Lista Suspensa'!$A$1:$F$90,6,),0)</f>
        <v>0</v>
      </c>
      <c r="CH29" s="183"/>
      <c r="CI29" s="183">
        <f t="shared" si="15"/>
        <v>0</v>
      </c>
      <c r="CJ29" s="187">
        <f>IF(CH29&gt;0,VLOOKUP(A29,'Lista Suspensa'!$A$1:$F$92,3,),0)</f>
        <v>0</v>
      </c>
      <c r="CK29" s="187">
        <f>IF(OR(CH29&gt;0,CI29&gt;0),VLOOKUP(A29,'Lista Suspensa'!$A$1:$F$90,4,),0)</f>
        <v>0</v>
      </c>
      <c r="CL29" s="187">
        <f>IF(OR(CH29&gt;0,CI29&gt;0),VLOOKUP(A29,'Lista Suspensa'!$A$1:$F$90,5,),0)</f>
        <v>0</v>
      </c>
      <c r="CM29" s="202">
        <f>IF(OR(CH29&gt;0,CI29&gt;0),VLOOKUP(A29,'Lista Suspensa'!$A$1:$F$90,6,),0)</f>
        <v>0</v>
      </c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</row>
    <row r="30" ht="15.75" customHeight="1">
      <c r="A30" s="192"/>
      <c r="B30" s="193"/>
      <c r="C30" s="194">
        <f t="shared" si="1"/>
        <v>0</v>
      </c>
      <c r="D30" s="197">
        <f>IF(B30&gt;0,VLOOKUP(A30,'Lista Suspensa'!$A$1:$F$92,3,),0)</f>
        <v>0</v>
      </c>
      <c r="E30" s="197">
        <f>IF(OR(B30&gt;0,C30&gt;0),VLOOKUP(A30,'Lista Suspensa'!$A$1:$F$90,4,),0)</f>
        <v>0</v>
      </c>
      <c r="F30" s="197">
        <f>IF(OR(B30&gt;0,C30&gt;0),VLOOKUP(A30,'Lista Suspensa'!$A$1:$F$90,5,),0)</f>
        <v>0</v>
      </c>
      <c r="G30" s="198">
        <f>IF(OR(B30&gt;0,C30&gt;0),VLOOKUP(A30,'Lista Suspensa'!$A$1:$F$90,6,),0)</f>
        <v>0</v>
      </c>
      <c r="H30" s="193"/>
      <c r="I30" s="193">
        <f t="shared" si="2"/>
        <v>0</v>
      </c>
      <c r="J30" s="197">
        <f>IF(H30&gt;0,VLOOKUP(A30,'Lista Suspensa'!$A$1:$F$92,3,),0)</f>
        <v>0</v>
      </c>
      <c r="K30" s="197">
        <f>IF(OR(H30&gt;0,I30&gt;0),VLOOKUP(A30,'Lista Suspensa'!$A$1:$F$90,4,),0)</f>
        <v>0</v>
      </c>
      <c r="L30" s="197">
        <f>IF(OR(H30&gt;0,I30&gt;0),VLOOKUP(A30,'Lista Suspensa'!$A$1:$F$90,5,),0)</f>
        <v>0</v>
      </c>
      <c r="M30" s="198">
        <f>IF(OR(H30&gt;0,I30&gt;0),VLOOKUP(A30,'Lista Suspensa'!$A$1:$F$90,6,),0)</f>
        <v>0</v>
      </c>
      <c r="N30" s="193"/>
      <c r="O30" s="193">
        <f t="shared" si="3"/>
        <v>0</v>
      </c>
      <c r="P30" s="197">
        <f>IF(N30&gt;0,VLOOKUP(A30,'Lista Suspensa'!$A$1:$F$92,3,),0)</f>
        <v>0</v>
      </c>
      <c r="Q30" s="197">
        <f>IF(OR(N30&gt;0,O30&gt;0),VLOOKUP(A30,'Lista Suspensa'!$A$1:$F$90,4,),0)</f>
        <v>0</v>
      </c>
      <c r="R30" s="197">
        <f>IF(OR(N30&gt;0,O30&gt;0),VLOOKUP(A30,'Lista Suspensa'!$A$1:$F$90,5,),0)</f>
        <v>0</v>
      </c>
      <c r="S30" s="198">
        <f>IF(OR(N30&gt;0,O30&gt;0),VLOOKUP(A30,'Lista Suspensa'!$A$1:$F$90,6,),0)</f>
        <v>0</v>
      </c>
      <c r="T30" s="193"/>
      <c r="U30" s="193">
        <f t="shared" si="4"/>
        <v>0</v>
      </c>
      <c r="V30" s="197">
        <f>IF(T30&gt;0,VLOOKUP(A30,'Lista Suspensa'!$A$1:$F$92,3,),0)</f>
        <v>0</v>
      </c>
      <c r="W30" s="197">
        <f>IF(OR(T30&gt;0,U30&gt;0),VLOOKUP(A30,'Lista Suspensa'!$A$1:$F$90,4,),0)</f>
        <v>0</v>
      </c>
      <c r="X30" s="197">
        <f>IF(OR(T30&gt;0,U30&gt;0),VLOOKUP(A30,'Lista Suspensa'!$A$1:$F$90,5,),0)</f>
        <v>0</v>
      </c>
      <c r="Y30" s="198">
        <f>IF(OR(T30&gt;0,U30&gt;0),VLOOKUP(A30,'Lista Suspensa'!$A$1:$F$90,6,),0)</f>
        <v>0</v>
      </c>
      <c r="Z30" s="193"/>
      <c r="AA30" s="193">
        <f t="shared" si="5"/>
        <v>0</v>
      </c>
      <c r="AB30" s="197">
        <f>IF(Z30&gt;0,VLOOKUP(A30,'Lista Suspensa'!$A$1:$F$92,3,),0)</f>
        <v>0</v>
      </c>
      <c r="AC30" s="197">
        <f>IF(OR(Z30&gt;0,AA30&gt;0),VLOOKUP(A30,'Lista Suspensa'!$A$1:$F$90,4,),0)</f>
        <v>0</v>
      </c>
      <c r="AD30" s="197">
        <f>IF(OR(Z30&gt;0,AA30&gt;0),VLOOKUP(A30,'Lista Suspensa'!$A$1:$F$90,5,),0)</f>
        <v>0</v>
      </c>
      <c r="AE30" s="198">
        <f>IF(OR(Z30&gt;0,AA30&gt;0),VLOOKUP(A30,'Lista Suspensa'!$A$1:$F$90,6,),0)</f>
        <v>0</v>
      </c>
      <c r="AF30" s="193"/>
      <c r="AG30" s="193">
        <f t="shared" si="6"/>
        <v>0</v>
      </c>
      <c r="AH30" s="197">
        <f>IF(AF30&gt;0,VLOOKUP(A30,'Lista Suspensa'!$A$1:$F$92,3,),0)</f>
        <v>0</v>
      </c>
      <c r="AI30" s="197">
        <f>IF(OR(AF30&gt;0,AG30&gt;0),VLOOKUP(A30,'Lista Suspensa'!$A$1:$F$90,4,),0)</f>
        <v>0</v>
      </c>
      <c r="AJ30" s="197">
        <f>IF(OR(AF30&gt;0,AG30&gt;0),VLOOKUP(A30,'Lista Suspensa'!$A$1:$F$90,5,),0)</f>
        <v>0</v>
      </c>
      <c r="AK30" s="198">
        <f>IF(OR(AF30&gt;0,AG30&gt;0),VLOOKUP(A30,'Lista Suspensa'!$A$1:$F$90,6,),0)</f>
        <v>0</v>
      </c>
      <c r="AL30" s="193"/>
      <c r="AM30" s="193">
        <f t="shared" si="7"/>
        <v>0</v>
      </c>
      <c r="AN30" s="197">
        <f>IF(AL30&gt;0,VLOOKUP(A30,'Lista Suspensa'!$A$1:$F$92,3,),0)</f>
        <v>0</v>
      </c>
      <c r="AO30" s="197">
        <f>IF(OR(AL30&gt;0,AM30&gt;0),VLOOKUP(A30,'Lista Suspensa'!$A$1:$F$90,4,),0)</f>
        <v>0</v>
      </c>
      <c r="AP30" s="197">
        <f>IF(OR(AL30&gt;0,AM30&gt;0),VLOOKUP(A30,'Lista Suspensa'!$A$1:$F$90,5,),0)</f>
        <v>0</v>
      </c>
      <c r="AQ30" s="198">
        <f>IF(OR(AL30&gt;0,AM30&gt;0),VLOOKUP(A30,'Lista Suspensa'!$A$1:$F$90,6,),0)</f>
        <v>0</v>
      </c>
      <c r="AR30" s="193"/>
      <c r="AS30" s="193">
        <f t="shared" si="8"/>
        <v>0</v>
      </c>
      <c r="AT30" s="197">
        <f>IF(AR30&gt;0,VLOOKUP(A30,'Lista Suspensa'!$A$1:$F$92,3,),0)</f>
        <v>0</v>
      </c>
      <c r="AU30" s="197">
        <f>IF(OR(AR30&gt;0,AS30&gt;0),VLOOKUP(A30,'Lista Suspensa'!$A$1:$F$90,4,),0)</f>
        <v>0</v>
      </c>
      <c r="AV30" s="197">
        <f>IF(OR(AR30&gt;0,AS30&gt;0),VLOOKUP(A30,'Lista Suspensa'!$A$1:$F$90,5,),0)</f>
        <v>0</v>
      </c>
      <c r="AW30" s="197">
        <f>IF(OR(AR30&gt;0,AS30&gt;0),VLOOKUP(A30,'Lista Suspensa'!$A$1:$F$90,6,),0)</f>
        <v>0</v>
      </c>
      <c r="AX30" s="193"/>
      <c r="AY30" s="193">
        <f t="shared" si="9"/>
        <v>0</v>
      </c>
      <c r="AZ30" s="197">
        <f>IF(AX30&gt;0,VLOOKUP(A30,'Lista Suspensa'!$A$1:$F$92,3,),0)</f>
        <v>0</v>
      </c>
      <c r="BA30" s="197">
        <f>IF(OR(AX30&gt;0,AY30&gt;0),VLOOKUP(A30,'Lista Suspensa'!$A$1:$F$90,4,),0)</f>
        <v>0</v>
      </c>
      <c r="BB30" s="197">
        <f>IF(OR(AX30&gt;0,AY30&gt;0),VLOOKUP(A30,'Lista Suspensa'!$A$1:$F$90,5,),0)</f>
        <v>0</v>
      </c>
      <c r="BC30" s="197">
        <f>IF(OR(AX30&gt;0,AY30&gt;0),VLOOKUP(A30,'Lista Suspensa'!$A$1:$F$90,6,),0)</f>
        <v>0</v>
      </c>
      <c r="BD30" s="193"/>
      <c r="BE30" s="193">
        <f t="shared" si="10"/>
        <v>0</v>
      </c>
      <c r="BF30" s="197">
        <f>IF(BD30&gt;0,VLOOKUP(A30,'Lista Suspensa'!$A$1:$F$92,3,),0)</f>
        <v>0</v>
      </c>
      <c r="BG30" s="197">
        <f>IF(OR(BD30&gt;0,BE30&gt;0),VLOOKUP(A30,'Lista Suspensa'!$A$1:$F$90,4,),0)</f>
        <v>0</v>
      </c>
      <c r="BH30" s="197">
        <f>IF(OR(BD30&gt;0,BE30&gt;0),VLOOKUP(A30,'Lista Suspensa'!$A$1:$F$90,5,),0)</f>
        <v>0</v>
      </c>
      <c r="BI30" s="197">
        <f>IF(OR(BD30&gt;0,BE30&gt;0),VLOOKUP(A30,'Lista Suspensa'!$A$1:$F$90,6,),0)</f>
        <v>0</v>
      </c>
      <c r="BJ30" s="193"/>
      <c r="BK30" s="193">
        <f t="shared" si="11"/>
        <v>0</v>
      </c>
      <c r="BL30" s="197">
        <f>IF(BJ30&gt;0,VLOOKUP(A30,'Lista Suspensa'!$A$1:$F$92,3,),0)</f>
        <v>0</v>
      </c>
      <c r="BM30" s="197">
        <f>IF(OR(BJ30&gt;0,BK30&gt;0),VLOOKUP(A30,'Lista Suspensa'!$A$1:$F$90,4,),0)</f>
        <v>0</v>
      </c>
      <c r="BN30" s="197">
        <f>IF(OR(BJ30&gt;0,BK30&gt;0),VLOOKUP(A30,'Lista Suspensa'!$A$1:$F$90,5,),0)</f>
        <v>0</v>
      </c>
      <c r="BO30" s="197">
        <f>IF(OR(BJ30&gt;0,BK30&gt;0),VLOOKUP(A30,'Lista Suspensa'!$A$1:$F$90,6,),0)</f>
        <v>0</v>
      </c>
      <c r="BP30" s="193"/>
      <c r="BQ30" s="193">
        <f t="shared" si="12"/>
        <v>0</v>
      </c>
      <c r="BR30" s="197">
        <f>IF(BP30&gt;0,VLOOKUP(A30,'Lista Suspensa'!$A$1:$F$92,3,),0)</f>
        <v>0</v>
      </c>
      <c r="BS30" s="197">
        <f>IF(OR(BP30&gt;0,BQ30&gt;0),VLOOKUP(A30,'Lista Suspensa'!$A$1:$F$90,4,),0)</f>
        <v>0</v>
      </c>
      <c r="BT30" s="197">
        <f>IF(OR(BP30&gt;0,BQ30&gt;0),VLOOKUP(A30,'Lista Suspensa'!$A$1:$F$90,5,),0)</f>
        <v>0</v>
      </c>
      <c r="BU30" s="197">
        <f>IF(OR(BP30&gt;0,BQ30&gt;0),VLOOKUP(A30,'Lista Suspensa'!$A$1:$F$90,6,),0)</f>
        <v>0</v>
      </c>
      <c r="BV30" s="193"/>
      <c r="BW30" s="193">
        <f t="shared" si="13"/>
        <v>0</v>
      </c>
      <c r="BX30" s="197">
        <f>IF(BV30&gt;0,VLOOKUP(A30,'Lista Suspensa'!$A$1:$F$92,3,),0)</f>
        <v>0</v>
      </c>
      <c r="BY30" s="197">
        <f>IF(OR(BV30&gt;0,BW30&gt;0),VLOOKUP(A30,'Lista Suspensa'!$A$1:$F$90,4,),0)</f>
        <v>0</v>
      </c>
      <c r="BZ30" s="197">
        <f>IF(OR(BV30&gt;0,BW30&gt;0),VLOOKUP(A30,'Lista Suspensa'!$A$1:$F$90,5,),0)</f>
        <v>0</v>
      </c>
      <c r="CA30" s="197">
        <f>IF(OR(BV30&gt;0,BW30&gt;0),VLOOKUP(A30,'Lista Suspensa'!$A$1:$F$90,6,),0)</f>
        <v>0</v>
      </c>
      <c r="CB30" s="193"/>
      <c r="CC30" s="193">
        <f t="shared" si="14"/>
        <v>0</v>
      </c>
      <c r="CD30" s="197">
        <f>IF(CB30&gt;0,VLOOKUP(A30,'Lista Suspensa'!$A$1:$F$92,3,),0)</f>
        <v>0</v>
      </c>
      <c r="CE30" s="197">
        <f>IF(OR(CB30&gt;0,CC30&gt;0),VLOOKUP(A30,'Lista Suspensa'!$A$1:$F$90,4,),0)</f>
        <v>0</v>
      </c>
      <c r="CF30" s="197">
        <f>IF(OR(CB30&gt;0,CC30&gt;0),VLOOKUP(A30,'Lista Suspensa'!$A$1:$F$90,5,),0)</f>
        <v>0</v>
      </c>
      <c r="CG30" s="197">
        <f>IF(OR(CB30&gt;0,CC30&gt;0),VLOOKUP(A30,'Lista Suspensa'!$A$1:$F$90,6,),0)</f>
        <v>0</v>
      </c>
      <c r="CH30" s="193"/>
      <c r="CI30" s="193">
        <f t="shared" si="15"/>
        <v>0</v>
      </c>
      <c r="CJ30" s="197">
        <f>IF(CH30&gt;0,VLOOKUP(A30,'Lista Suspensa'!$A$1:$F$92,3,),0)</f>
        <v>0</v>
      </c>
      <c r="CK30" s="197">
        <f>IF(OR(CH30&gt;0,CI30&gt;0),VLOOKUP(A30,'Lista Suspensa'!$A$1:$F$90,4,),0)</f>
        <v>0</v>
      </c>
      <c r="CL30" s="197">
        <f>IF(OR(CH30&gt;0,CI30&gt;0),VLOOKUP(A30,'Lista Suspensa'!$A$1:$F$90,5,),0)</f>
        <v>0</v>
      </c>
      <c r="CM30" s="201">
        <f>IF(OR(CH30&gt;0,CI30&gt;0),VLOOKUP(A30,'Lista Suspensa'!$A$1:$F$90,6,),0)</f>
        <v>0</v>
      </c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</row>
    <row r="31" ht="15.75" customHeight="1">
      <c r="A31" s="182"/>
      <c r="B31" s="183"/>
      <c r="C31" s="184">
        <f t="shared" si="1"/>
        <v>0</v>
      </c>
      <c r="D31" s="187">
        <f>IF(B31&gt;0,VLOOKUP(A31,'Lista Suspensa'!$A$1:$F$92,3,),0)</f>
        <v>0</v>
      </c>
      <c r="E31" s="187">
        <f>IF(OR(B31&gt;0,C31&gt;0),VLOOKUP(A31,'Lista Suspensa'!$A$1:$F$90,4,),0)</f>
        <v>0</v>
      </c>
      <c r="F31" s="187">
        <f>IF(OR(B31&gt;0,C31&gt;0),VLOOKUP(A31,'Lista Suspensa'!$A$1:$F$90,5,),0)</f>
        <v>0</v>
      </c>
      <c r="G31" s="188">
        <f>IF(OR(B31&gt;0,C31&gt;0),VLOOKUP(A31,'Lista Suspensa'!$A$1:$F$90,6,),0)</f>
        <v>0</v>
      </c>
      <c r="H31" s="183"/>
      <c r="I31" s="183">
        <f t="shared" si="2"/>
        <v>0</v>
      </c>
      <c r="J31" s="187">
        <f>IF(H31&gt;0,VLOOKUP(A31,'Lista Suspensa'!$A$1:$F$92,3,),0)</f>
        <v>0</v>
      </c>
      <c r="K31" s="187">
        <f>IF(OR(H31&gt;0,I31&gt;0),VLOOKUP(A31,'Lista Suspensa'!$A$1:$F$90,4,),0)</f>
        <v>0</v>
      </c>
      <c r="L31" s="187">
        <f>IF(OR(H31&gt;0,I31&gt;0),VLOOKUP(A31,'Lista Suspensa'!$A$1:$F$90,5,),0)</f>
        <v>0</v>
      </c>
      <c r="M31" s="188">
        <f>IF(OR(H31&gt;0,I31&gt;0),VLOOKUP(A31,'Lista Suspensa'!$A$1:$F$90,6,),0)</f>
        <v>0</v>
      </c>
      <c r="N31" s="183"/>
      <c r="O31" s="183">
        <f t="shared" si="3"/>
        <v>0</v>
      </c>
      <c r="P31" s="187">
        <f>IF(N31&gt;0,VLOOKUP(A31,'Lista Suspensa'!$A$1:$F$92,3,),0)</f>
        <v>0</v>
      </c>
      <c r="Q31" s="187">
        <f>IF(OR(N31&gt;0,O31&gt;0),VLOOKUP(A31,'Lista Suspensa'!$A$1:$F$90,4,),0)</f>
        <v>0</v>
      </c>
      <c r="R31" s="187">
        <f>IF(OR(N31&gt;0,O31&gt;0),VLOOKUP(A31,'Lista Suspensa'!$A$1:$F$90,5,),0)</f>
        <v>0</v>
      </c>
      <c r="S31" s="188">
        <f>IF(OR(N31&gt;0,O31&gt;0),VLOOKUP(A31,'Lista Suspensa'!$A$1:$F$90,6,),0)</f>
        <v>0</v>
      </c>
      <c r="T31" s="183"/>
      <c r="U31" s="183">
        <f t="shared" si="4"/>
        <v>0</v>
      </c>
      <c r="V31" s="187">
        <f>IF(T31&gt;0,VLOOKUP(A31,'Lista Suspensa'!$A$1:$F$92,3,),0)</f>
        <v>0</v>
      </c>
      <c r="W31" s="187">
        <f>IF(OR(T31&gt;0,U31&gt;0),VLOOKUP(A31,'Lista Suspensa'!$A$1:$F$90,4,),0)</f>
        <v>0</v>
      </c>
      <c r="X31" s="187">
        <f>IF(OR(T31&gt;0,U31&gt;0),VLOOKUP(A31,'Lista Suspensa'!$A$1:$F$90,5,),0)</f>
        <v>0</v>
      </c>
      <c r="Y31" s="188">
        <f>IF(OR(T31&gt;0,U31&gt;0),VLOOKUP(A31,'Lista Suspensa'!$A$1:$F$90,6,),0)</f>
        <v>0</v>
      </c>
      <c r="Z31" s="183"/>
      <c r="AA31" s="183">
        <f t="shared" si="5"/>
        <v>0</v>
      </c>
      <c r="AB31" s="187">
        <f>IF(Z31&gt;0,VLOOKUP(A31,'Lista Suspensa'!$A$1:$F$92,3,),0)</f>
        <v>0</v>
      </c>
      <c r="AC31" s="187">
        <f>IF(OR(Z31&gt;0,AA31&gt;0),VLOOKUP(A31,'Lista Suspensa'!$A$1:$F$90,4,),0)</f>
        <v>0</v>
      </c>
      <c r="AD31" s="187">
        <f>IF(OR(Z31&gt;0,AA31&gt;0),VLOOKUP(A31,'Lista Suspensa'!$A$1:$F$90,5,),0)</f>
        <v>0</v>
      </c>
      <c r="AE31" s="188">
        <f>IF(OR(Z31&gt;0,AA31&gt;0),VLOOKUP(A31,'Lista Suspensa'!$A$1:$F$90,6,),0)</f>
        <v>0</v>
      </c>
      <c r="AF31" s="183"/>
      <c r="AG31" s="183">
        <f t="shared" si="6"/>
        <v>0</v>
      </c>
      <c r="AH31" s="187">
        <f>IF(AF31&gt;0,VLOOKUP(A31,'Lista Suspensa'!$A$1:$F$92,3,),0)</f>
        <v>0</v>
      </c>
      <c r="AI31" s="187">
        <f>IF(OR(AF31&gt;0,AG31&gt;0),VLOOKUP(A31,'Lista Suspensa'!$A$1:$F$90,4,),0)</f>
        <v>0</v>
      </c>
      <c r="AJ31" s="187">
        <f>IF(OR(AF31&gt;0,AG31&gt;0),VLOOKUP(A31,'Lista Suspensa'!$A$1:$F$90,5,),0)</f>
        <v>0</v>
      </c>
      <c r="AK31" s="188">
        <f>IF(OR(AF31&gt;0,AG31&gt;0),VLOOKUP(A31,'Lista Suspensa'!$A$1:$F$90,6,),0)</f>
        <v>0</v>
      </c>
      <c r="AL31" s="183"/>
      <c r="AM31" s="183">
        <f t="shared" si="7"/>
        <v>0</v>
      </c>
      <c r="AN31" s="187">
        <f>IF(AL31&gt;0,VLOOKUP(A31,'Lista Suspensa'!$A$1:$F$92,3,),0)</f>
        <v>0</v>
      </c>
      <c r="AO31" s="187">
        <f>IF(OR(AL31&gt;0,AM31&gt;0),VLOOKUP(A31,'Lista Suspensa'!$A$1:$F$90,4,),0)</f>
        <v>0</v>
      </c>
      <c r="AP31" s="187">
        <f>IF(OR(AL31&gt;0,AM31&gt;0),VLOOKUP(A31,'Lista Suspensa'!$A$1:$F$90,5,),0)</f>
        <v>0</v>
      </c>
      <c r="AQ31" s="188">
        <f>IF(OR(AL31&gt;0,AM31&gt;0),VLOOKUP(A31,'Lista Suspensa'!$A$1:$F$90,6,),0)</f>
        <v>0</v>
      </c>
      <c r="AR31" s="183"/>
      <c r="AS31" s="183">
        <f t="shared" si="8"/>
        <v>0</v>
      </c>
      <c r="AT31" s="187">
        <f>IF(AR31&gt;0,VLOOKUP(A31,'Lista Suspensa'!$A$1:$F$92,3,),0)</f>
        <v>0</v>
      </c>
      <c r="AU31" s="187">
        <f>IF(OR(AR31&gt;0,AS31&gt;0),VLOOKUP(A31,'Lista Suspensa'!$A$1:$F$90,4,),0)</f>
        <v>0</v>
      </c>
      <c r="AV31" s="187">
        <f>IF(OR(AR31&gt;0,AS31&gt;0),VLOOKUP(A31,'Lista Suspensa'!$A$1:$F$90,5,),0)</f>
        <v>0</v>
      </c>
      <c r="AW31" s="187">
        <f>IF(OR(AR31&gt;0,AS31&gt;0),VLOOKUP(A31,'Lista Suspensa'!$A$1:$F$90,6,),0)</f>
        <v>0</v>
      </c>
      <c r="AX31" s="183"/>
      <c r="AY31" s="183">
        <f t="shared" si="9"/>
        <v>0</v>
      </c>
      <c r="AZ31" s="187">
        <f>IF(AX31&gt;0,VLOOKUP(A31,'Lista Suspensa'!$A$1:$F$92,3,),0)</f>
        <v>0</v>
      </c>
      <c r="BA31" s="187">
        <f>IF(OR(AX31&gt;0,AY31&gt;0),VLOOKUP(A31,'Lista Suspensa'!$A$1:$F$90,4,),0)</f>
        <v>0</v>
      </c>
      <c r="BB31" s="187">
        <f>IF(OR(AX31&gt;0,AY31&gt;0),VLOOKUP(A31,'Lista Suspensa'!$A$1:$F$90,5,),0)</f>
        <v>0</v>
      </c>
      <c r="BC31" s="187">
        <f>IF(OR(AX31&gt;0,AY31&gt;0),VLOOKUP(A31,'Lista Suspensa'!$A$1:$F$90,6,),0)</f>
        <v>0</v>
      </c>
      <c r="BD31" s="183"/>
      <c r="BE31" s="183">
        <f t="shared" si="10"/>
        <v>0</v>
      </c>
      <c r="BF31" s="187">
        <f>IF(BD31&gt;0,VLOOKUP(A31,'Lista Suspensa'!$A$1:$F$92,3,),0)</f>
        <v>0</v>
      </c>
      <c r="BG31" s="187">
        <f>IF(OR(BD31&gt;0,BE31&gt;0),VLOOKUP(A31,'Lista Suspensa'!$A$1:$F$90,4,),0)</f>
        <v>0</v>
      </c>
      <c r="BH31" s="187">
        <f>IF(OR(BD31&gt;0,BE31&gt;0),VLOOKUP(A31,'Lista Suspensa'!$A$1:$F$90,5,),0)</f>
        <v>0</v>
      </c>
      <c r="BI31" s="187">
        <f>IF(OR(BD31&gt;0,BE31&gt;0),VLOOKUP(A31,'Lista Suspensa'!$A$1:$F$90,6,),0)</f>
        <v>0</v>
      </c>
      <c r="BJ31" s="183"/>
      <c r="BK31" s="183">
        <f t="shared" si="11"/>
        <v>0</v>
      </c>
      <c r="BL31" s="187">
        <f>IF(BJ31&gt;0,VLOOKUP(A31,'Lista Suspensa'!$A$1:$F$92,3,),0)</f>
        <v>0</v>
      </c>
      <c r="BM31" s="187">
        <f>IF(OR(BJ31&gt;0,BK31&gt;0),VLOOKUP(A31,'Lista Suspensa'!$A$1:$F$90,4,),0)</f>
        <v>0</v>
      </c>
      <c r="BN31" s="187">
        <f>IF(OR(BJ31&gt;0,BK31&gt;0),VLOOKUP(A31,'Lista Suspensa'!$A$1:$F$90,5,),0)</f>
        <v>0</v>
      </c>
      <c r="BO31" s="187">
        <f>IF(OR(BJ31&gt;0,BK31&gt;0),VLOOKUP(A31,'Lista Suspensa'!$A$1:$F$90,6,),0)</f>
        <v>0</v>
      </c>
      <c r="BP31" s="183"/>
      <c r="BQ31" s="183">
        <f t="shared" si="12"/>
        <v>0</v>
      </c>
      <c r="BR31" s="187">
        <f>IF(BP31&gt;0,VLOOKUP(A31,'Lista Suspensa'!$A$1:$F$92,3,),0)</f>
        <v>0</v>
      </c>
      <c r="BS31" s="187">
        <f>IF(OR(BP31&gt;0,BQ31&gt;0),VLOOKUP(A31,'Lista Suspensa'!$A$1:$F$90,4,),0)</f>
        <v>0</v>
      </c>
      <c r="BT31" s="187">
        <f>IF(OR(BP31&gt;0,BQ31&gt;0),VLOOKUP(A31,'Lista Suspensa'!$A$1:$F$90,5,),0)</f>
        <v>0</v>
      </c>
      <c r="BU31" s="187">
        <f>IF(OR(BP31&gt;0,BQ31&gt;0),VLOOKUP(A31,'Lista Suspensa'!$A$1:$F$90,6,),0)</f>
        <v>0</v>
      </c>
      <c r="BV31" s="183"/>
      <c r="BW31" s="183">
        <f t="shared" si="13"/>
        <v>0</v>
      </c>
      <c r="BX31" s="187">
        <f>IF(BV31&gt;0,VLOOKUP(A31,'Lista Suspensa'!$A$1:$F$92,3,),0)</f>
        <v>0</v>
      </c>
      <c r="BY31" s="187">
        <f>IF(OR(BV31&gt;0,BW31&gt;0),VLOOKUP(A31,'Lista Suspensa'!$A$1:$F$90,4,),0)</f>
        <v>0</v>
      </c>
      <c r="BZ31" s="187">
        <f>IF(OR(BV31&gt;0,BW31&gt;0),VLOOKUP(A31,'Lista Suspensa'!$A$1:$F$90,5,),0)</f>
        <v>0</v>
      </c>
      <c r="CA31" s="187">
        <f>IF(OR(BV31&gt;0,BW31&gt;0),VLOOKUP(A31,'Lista Suspensa'!$A$1:$F$90,6,),0)</f>
        <v>0</v>
      </c>
      <c r="CB31" s="183"/>
      <c r="CC31" s="183">
        <f t="shared" si="14"/>
        <v>0</v>
      </c>
      <c r="CD31" s="187">
        <f>IF(CB31&gt;0,VLOOKUP(A31,'Lista Suspensa'!$A$1:$F$92,3,),0)</f>
        <v>0</v>
      </c>
      <c r="CE31" s="187">
        <f>IF(OR(CB31&gt;0,CC31&gt;0),VLOOKUP(A31,'Lista Suspensa'!$A$1:$F$90,4,),0)</f>
        <v>0</v>
      </c>
      <c r="CF31" s="187">
        <f>IF(OR(CB31&gt;0,CC31&gt;0),VLOOKUP(A31,'Lista Suspensa'!$A$1:$F$90,5,),0)</f>
        <v>0</v>
      </c>
      <c r="CG31" s="187">
        <f>IF(OR(CB31&gt;0,CC31&gt;0),VLOOKUP(A31,'Lista Suspensa'!$A$1:$F$90,6,),0)</f>
        <v>0</v>
      </c>
      <c r="CH31" s="183"/>
      <c r="CI31" s="183">
        <f t="shared" si="15"/>
        <v>0</v>
      </c>
      <c r="CJ31" s="187">
        <f>IF(CH31&gt;0,VLOOKUP(A31,'Lista Suspensa'!$A$1:$F$92,3,),0)</f>
        <v>0</v>
      </c>
      <c r="CK31" s="187">
        <f>IF(OR(CH31&gt;0,CI31&gt;0),VLOOKUP(A31,'Lista Suspensa'!$A$1:$F$90,4,),0)</f>
        <v>0</v>
      </c>
      <c r="CL31" s="187">
        <f>IF(OR(CH31&gt;0,CI31&gt;0),VLOOKUP(A31,'Lista Suspensa'!$A$1:$F$90,5,),0)</f>
        <v>0</v>
      </c>
      <c r="CM31" s="202">
        <f>IF(OR(CH31&gt;0,CI31&gt;0),VLOOKUP(A31,'Lista Suspensa'!$A$1:$F$90,6,),0)</f>
        <v>0</v>
      </c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</row>
    <row r="32" ht="15.75" customHeight="1">
      <c r="A32" s="192"/>
      <c r="B32" s="193"/>
      <c r="C32" s="194">
        <f t="shared" si="1"/>
        <v>0</v>
      </c>
      <c r="D32" s="197">
        <f>IF(B32&gt;0,VLOOKUP(A32,'Lista Suspensa'!$A$1:$F$92,3,),0)</f>
        <v>0</v>
      </c>
      <c r="E32" s="197">
        <f>IF(OR(B32&gt;0,C32&gt;0),VLOOKUP(A32,'Lista Suspensa'!$A$1:$F$90,4,),0)</f>
        <v>0</v>
      </c>
      <c r="F32" s="197">
        <f>IF(OR(B32&gt;0,C32&gt;0),VLOOKUP(A32,'Lista Suspensa'!$A$1:$F$90,5,),0)</f>
        <v>0</v>
      </c>
      <c r="G32" s="198">
        <f>IF(OR(B32&gt;0,C32&gt;0),VLOOKUP(A32,'Lista Suspensa'!$A$1:$F$90,6,),0)</f>
        <v>0</v>
      </c>
      <c r="H32" s="193"/>
      <c r="I32" s="193">
        <f t="shared" si="2"/>
        <v>0</v>
      </c>
      <c r="J32" s="197">
        <f>IF(H32&gt;0,VLOOKUP(A32,'Lista Suspensa'!$A$1:$F$92,3,),0)</f>
        <v>0</v>
      </c>
      <c r="K32" s="197">
        <f>IF(OR(H32&gt;0,I32&gt;0),VLOOKUP(A32,'Lista Suspensa'!$A$1:$F$90,4,),0)</f>
        <v>0</v>
      </c>
      <c r="L32" s="197">
        <f>IF(OR(H32&gt;0,I32&gt;0),VLOOKUP(A32,'Lista Suspensa'!$A$1:$F$90,5,),0)</f>
        <v>0</v>
      </c>
      <c r="M32" s="198">
        <f>IF(OR(H32&gt;0,I32&gt;0),VLOOKUP(A32,'Lista Suspensa'!$A$1:$F$90,6,),0)</f>
        <v>0</v>
      </c>
      <c r="N32" s="193"/>
      <c r="O32" s="193">
        <f t="shared" si="3"/>
        <v>0</v>
      </c>
      <c r="P32" s="197">
        <f>IF(N32&gt;0,VLOOKUP(A32,'Lista Suspensa'!$A$1:$F$92,3,),0)</f>
        <v>0</v>
      </c>
      <c r="Q32" s="197">
        <f>IF(OR(N32&gt;0,O32&gt;0),VLOOKUP(A32,'Lista Suspensa'!$A$1:$F$90,4,),0)</f>
        <v>0</v>
      </c>
      <c r="R32" s="197">
        <f>IF(OR(N32&gt;0,O32&gt;0),VLOOKUP(A32,'Lista Suspensa'!$A$1:$F$90,5,),0)</f>
        <v>0</v>
      </c>
      <c r="S32" s="198">
        <f>IF(OR(N32&gt;0,O32&gt;0),VLOOKUP(A32,'Lista Suspensa'!$A$1:$F$90,6,),0)</f>
        <v>0</v>
      </c>
      <c r="T32" s="193"/>
      <c r="U32" s="193">
        <f t="shared" si="4"/>
        <v>0</v>
      </c>
      <c r="V32" s="197">
        <f>IF(T32&gt;0,VLOOKUP(A32,'Lista Suspensa'!$A$1:$F$92,3,),0)</f>
        <v>0</v>
      </c>
      <c r="W32" s="197">
        <f>IF(OR(T32&gt;0,U32&gt;0),VLOOKUP(A32,'Lista Suspensa'!$A$1:$F$90,4,),0)</f>
        <v>0</v>
      </c>
      <c r="X32" s="197">
        <f>IF(OR(T32&gt;0,U32&gt;0),VLOOKUP(A32,'Lista Suspensa'!$A$1:$F$90,5,),0)</f>
        <v>0</v>
      </c>
      <c r="Y32" s="198">
        <f>IF(OR(T32&gt;0,U32&gt;0),VLOOKUP(A32,'Lista Suspensa'!$A$1:$F$90,6,),0)</f>
        <v>0</v>
      </c>
      <c r="Z32" s="193"/>
      <c r="AA32" s="193">
        <f t="shared" si="5"/>
        <v>0</v>
      </c>
      <c r="AB32" s="197">
        <f>IF(Z32&gt;0,VLOOKUP(A32,'Lista Suspensa'!$A$1:$F$92,3,),0)</f>
        <v>0</v>
      </c>
      <c r="AC32" s="197">
        <f>IF(OR(Z32&gt;0,AA32&gt;0),VLOOKUP(A32,'Lista Suspensa'!$A$1:$F$90,4,),0)</f>
        <v>0</v>
      </c>
      <c r="AD32" s="197">
        <f>IF(OR(Z32&gt;0,AA32&gt;0),VLOOKUP(A32,'Lista Suspensa'!$A$1:$F$90,5,),0)</f>
        <v>0</v>
      </c>
      <c r="AE32" s="198">
        <f>IF(OR(Z32&gt;0,AA32&gt;0),VLOOKUP(A32,'Lista Suspensa'!$A$1:$F$90,6,),0)</f>
        <v>0</v>
      </c>
      <c r="AF32" s="193"/>
      <c r="AG32" s="193">
        <f t="shared" si="6"/>
        <v>0</v>
      </c>
      <c r="AH32" s="197">
        <f>IF(AF32&gt;0,VLOOKUP(A32,'Lista Suspensa'!$A$1:$F$92,3,),0)</f>
        <v>0</v>
      </c>
      <c r="AI32" s="197">
        <f>IF(OR(AF32&gt;0,AG32&gt;0),VLOOKUP(A32,'Lista Suspensa'!$A$1:$F$90,4,),0)</f>
        <v>0</v>
      </c>
      <c r="AJ32" s="197">
        <f>IF(OR(AF32&gt;0,AG32&gt;0),VLOOKUP(A32,'Lista Suspensa'!$A$1:$F$90,5,),0)</f>
        <v>0</v>
      </c>
      <c r="AK32" s="198">
        <f>IF(OR(AF32&gt;0,AG32&gt;0),VLOOKUP(A32,'Lista Suspensa'!$A$1:$F$90,6,),0)</f>
        <v>0</v>
      </c>
      <c r="AL32" s="193"/>
      <c r="AM32" s="193">
        <f t="shared" si="7"/>
        <v>0</v>
      </c>
      <c r="AN32" s="197">
        <f>IF(AL32&gt;0,VLOOKUP(A32,'Lista Suspensa'!$A$1:$F$92,3,),0)</f>
        <v>0</v>
      </c>
      <c r="AO32" s="197">
        <f>IF(OR(AL32&gt;0,AM32&gt;0),VLOOKUP(A32,'Lista Suspensa'!$A$1:$F$90,4,),0)</f>
        <v>0</v>
      </c>
      <c r="AP32" s="197">
        <f>IF(OR(AL32&gt;0,AM32&gt;0),VLOOKUP(A32,'Lista Suspensa'!$A$1:$F$90,5,),0)</f>
        <v>0</v>
      </c>
      <c r="AQ32" s="198">
        <f>IF(OR(AL32&gt;0,AM32&gt;0),VLOOKUP(A32,'Lista Suspensa'!$A$1:$F$90,6,),0)</f>
        <v>0</v>
      </c>
      <c r="AR32" s="193"/>
      <c r="AS32" s="193">
        <f t="shared" si="8"/>
        <v>0</v>
      </c>
      <c r="AT32" s="197">
        <f>IF(AR32&gt;0,VLOOKUP(A32,'Lista Suspensa'!$A$1:$F$92,3,),0)</f>
        <v>0</v>
      </c>
      <c r="AU32" s="197">
        <f>IF(OR(AR32&gt;0,AS32&gt;0),VLOOKUP(A32,'Lista Suspensa'!$A$1:$F$90,4,),0)</f>
        <v>0</v>
      </c>
      <c r="AV32" s="197">
        <f>IF(OR(AR32&gt;0,AS32&gt;0),VLOOKUP(A32,'Lista Suspensa'!$A$1:$F$90,5,),0)</f>
        <v>0</v>
      </c>
      <c r="AW32" s="197">
        <f>IF(OR(AR32&gt;0,AS32&gt;0),VLOOKUP(A32,'Lista Suspensa'!$A$1:$F$90,6,),0)</f>
        <v>0</v>
      </c>
      <c r="AX32" s="193"/>
      <c r="AY32" s="193">
        <f t="shared" si="9"/>
        <v>0</v>
      </c>
      <c r="AZ32" s="197">
        <f>IF(AX32&gt;0,VLOOKUP(A32,'Lista Suspensa'!$A$1:$F$92,3,),0)</f>
        <v>0</v>
      </c>
      <c r="BA32" s="197">
        <f>IF(OR(AX32&gt;0,AY32&gt;0),VLOOKUP(A32,'Lista Suspensa'!$A$1:$F$90,4,),0)</f>
        <v>0</v>
      </c>
      <c r="BB32" s="197">
        <f>IF(OR(AX32&gt;0,AY32&gt;0),VLOOKUP(A32,'Lista Suspensa'!$A$1:$F$90,5,),0)</f>
        <v>0</v>
      </c>
      <c r="BC32" s="197">
        <f>IF(OR(AX32&gt;0,AY32&gt;0),VLOOKUP(A32,'Lista Suspensa'!$A$1:$F$90,6,),0)</f>
        <v>0</v>
      </c>
      <c r="BD32" s="193"/>
      <c r="BE32" s="193">
        <f t="shared" si="10"/>
        <v>0</v>
      </c>
      <c r="BF32" s="197">
        <f>IF(BD32&gt;0,VLOOKUP(A32,'Lista Suspensa'!$A$1:$F$92,3,),0)</f>
        <v>0</v>
      </c>
      <c r="BG32" s="197">
        <f>IF(OR(BD32&gt;0,BE32&gt;0),VLOOKUP(A32,'Lista Suspensa'!$A$1:$F$90,4,),0)</f>
        <v>0</v>
      </c>
      <c r="BH32" s="197">
        <f>IF(OR(BD32&gt;0,BE32&gt;0),VLOOKUP(A32,'Lista Suspensa'!$A$1:$F$90,5,),0)</f>
        <v>0</v>
      </c>
      <c r="BI32" s="197">
        <f>IF(OR(BD32&gt;0,BE32&gt;0),VLOOKUP(A32,'Lista Suspensa'!$A$1:$F$90,6,),0)</f>
        <v>0</v>
      </c>
      <c r="BJ32" s="193"/>
      <c r="BK32" s="193">
        <f t="shared" si="11"/>
        <v>0</v>
      </c>
      <c r="BL32" s="197">
        <f>IF(BJ32&gt;0,VLOOKUP(A32,'Lista Suspensa'!$A$1:$F$92,3,),0)</f>
        <v>0</v>
      </c>
      <c r="BM32" s="197">
        <f>IF(OR(BJ32&gt;0,BK32&gt;0),VLOOKUP(A32,'Lista Suspensa'!$A$1:$F$90,4,),0)</f>
        <v>0</v>
      </c>
      <c r="BN32" s="197">
        <f>IF(OR(BJ32&gt;0,BK32&gt;0),VLOOKUP(A32,'Lista Suspensa'!$A$1:$F$90,5,),0)</f>
        <v>0</v>
      </c>
      <c r="BO32" s="197">
        <f>IF(OR(BJ32&gt;0,BK32&gt;0),VLOOKUP(A32,'Lista Suspensa'!$A$1:$F$90,6,),0)</f>
        <v>0</v>
      </c>
      <c r="BP32" s="193"/>
      <c r="BQ32" s="193">
        <f t="shared" si="12"/>
        <v>0</v>
      </c>
      <c r="BR32" s="197">
        <f>IF(BP32&gt;0,VLOOKUP(A32,'Lista Suspensa'!$A$1:$F$92,3,),0)</f>
        <v>0</v>
      </c>
      <c r="BS32" s="197">
        <f>IF(OR(BP32&gt;0,BQ32&gt;0),VLOOKUP(A32,'Lista Suspensa'!$A$1:$F$90,4,),0)</f>
        <v>0</v>
      </c>
      <c r="BT32" s="197">
        <f>IF(OR(BP32&gt;0,BQ32&gt;0),VLOOKUP(A32,'Lista Suspensa'!$A$1:$F$90,5,),0)</f>
        <v>0</v>
      </c>
      <c r="BU32" s="197">
        <f>IF(OR(BP32&gt;0,BQ32&gt;0),VLOOKUP(A32,'Lista Suspensa'!$A$1:$F$90,6,),0)</f>
        <v>0</v>
      </c>
      <c r="BV32" s="193"/>
      <c r="BW32" s="193">
        <f t="shared" si="13"/>
        <v>0</v>
      </c>
      <c r="BX32" s="197">
        <f>IF(BV32&gt;0,VLOOKUP(A32,'Lista Suspensa'!$A$1:$F$92,3,),0)</f>
        <v>0</v>
      </c>
      <c r="BY32" s="197">
        <f>IF(OR(BV32&gt;0,BW32&gt;0),VLOOKUP(A32,'Lista Suspensa'!$A$1:$F$90,4,),0)</f>
        <v>0</v>
      </c>
      <c r="BZ32" s="197">
        <f>IF(OR(BV32&gt;0,BW32&gt;0),VLOOKUP(A32,'Lista Suspensa'!$A$1:$F$90,5,),0)</f>
        <v>0</v>
      </c>
      <c r="CA32" s="197">
        <f>IF(OR(BV32&gt;0,BW32&gt;0),VLOOKUP(A32,'Lista Suspensa'!$A$1:$F$90,6,),0)</f>
        <v>0</v>
      </c>
      <c r="CB32" s="193"/>
      <c r="CC32" s="193">
        <f t="shared" si="14"/>
        <v>0</v>
      </c>
      <c r="CD32" s="197">
        <f>IF(CB32&gt;0,VLOOKUP(A32,'Lista Suspensa'!$A$1:$F$92,3,),0)</f>
        <v>0</v>
      </c>
      <c r="CE32" s="197">
        <f>IF(OR(CB32&gt;0,CC32&gt;0),VLOOKUP(A32,'Lista Suspensa'!$A$1:$F$90,4,),0)</f>
        <v>0</v>
      </c>
      <c r="CF32" s="197">
        <f>IF(OR(CB32&gt;0,CC32&gt;0),VLOOKUP(A32,'Lista Suspensa'!$A$1:$F$90,5,),0)</f>
        <v>0</v>
      </c>
      <c r="CG32" s="197">
        <f>IF(OR(CB32&gt;0,CC32&gt;0),VLOOKUP(A32,'Lista Suspensa'!$A$1:$F$90,6,),0)</f>
        <v>0</v>
      </c>
      <c r="CH32" s="193"/>
      <c r="CI32" s="193">
        <f t="shared" si="15"/>
        <v>0</v>
      </c>
      <c r="CJ32" s="197">
        <f>IF(CH32&gt;0,VLOOKUP(A32,'Lista Suspensa'!$A$1:$F$92,3,),0)</f>
        <v>0</v>
      </c>
      <c r="CK32" s="197">
        <f>IF(OR(CH32&gt;0,CI32&gt;0),VLOOKUP(A32,'Lista Suspensa'!$A$1:$F$90,4,),0)</f>
        <v>0</v>
      </c>
      <c r="CL32" s="197">
        <f>IF(OR(CH32&gt;0,CI32&gt;0),VLOOKUP(A32,'Lista Suspensa'!$A$1:$F$90,5,),0)</f>
        <v>0</v>
      </c>
      <c r="CM32" s="201">
        <f>IF(OR(CH32&gt;0,CI32&gt;0),VLOOKUP(A32,'Lista Suspensa'!$A$1:$F$90,6,),0)</f>
        <v>0</v>
      </c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</row>
    <row r="33" ht="15.75" customHeight="1">
      <c r="A33" s="182"/>
      <c r="B33" s="183"/>
      <c r="C33" s="184">
        <f t="shared" si="1"/>
        <v>0</v>
      </c>
      <c r="D33" s="187">
        <f>IF(B33&gt;0,VLOOKUP(A33,'Lista Suspensa'!$A$1:$F$92,3,),0)</f>
        <v>0</v>
      </c>
      <c r="E33" s="187">
        <f>IF(OR(B33&gt;0,C33&gt;0),VLOOKUP(A33,'Lista Suspensa'!$A$1:$F$90,4,),0)</f>
        <v>0</v>
      </c>
      <c r="F33" s="187">
        <f>IF(OR(B33&gt;0,C33&gt;0),VLOOKUP(A33,'Lista Suspensa'!$A$1:$F$90,5,),0)</f>
        <v>0</v>
      </c>
      <c r="G33" s="188">
        <f>IF(OR(B33&gt;0,C33&gt;0),VLOOKUP(A33,'Lista Suspensa'!$A$1:$F$90,6,),0)</f>
        <v>0</v>
      </c>
      <c r="H33" s="183"/>
      <c r="I33" s="183">
        <f t="shared" si="2"/>
        <v>0</v>
      </c>
      <c r="J33" s="187">
        <f>IF(H33&gt;0,VLOOKUP(A33,'Lista Suspensa'!$A$1:$F$92,3,),0)</f>
        <v>0</v>
      </c>
      <c r="K33" s="187">
        <f>IF(OR(H33&gt;0,I33&gt;0),VLOOKUP(A33,'Lista Suspensa'!$A$1:$F$90,4,),0)</f>
        <v>0</v>
      </c>
      <c r="L33" s="187">
        <f>IF(OR(H33&gt;0,I33&gt;0),VLOOKUP(A33,'Lista Suspensa'!$A$1:$F$90,5,),0)</f>
        <v>0</v>
      </c>
      <c r="M33" s="188">
        <f>IF(OR(H33&gt;0,I33&gt;0),VLOOKUP(A33,'Lista Suspensa'!$A$1:$F$90,6,),0)</f>
        <v>0</v>
      </c>
      <c r="N33" s="183"/>
      <c r="O33" s="183">
        <f t="shared" si="3"/>
        <v>0</v>
      </c>
      <c r="P33" s="187">
        <f>IF(N33&gt;0,VLOOKUP(A33,'Lista Suspensa'!$A$1:$F$92,3,),0)</f>
        <v>0</v>
      </c>
      <c r="Q33" s="187">
        <f>IF(OR(N33&gt;0,O33&gt;0),VLOOKUP(A33,'Lista Suspensa'!$A$1:$F$90,4,),0)</f>
        <v>0</v>
      </c>
      <c r="R33" s="187">
        <f>IF(OR(N33&gt;0,O33&gt;0),VLOOKUP(A33,'Lista Suspensa'!$A$1:$F$90,5,),0)</f>
        <v>0</v>
      </c>
      <c r="S33" s="188">
        <f>IF(OR(N33&gt;0,O33&gt;0),VLOOKUP(A33,'Lista Suspensa'!$A$1:$F$90,6,),0)</f>
        <v>0</v>
      </c>
      <c r="T33" s="183"/>
      <c r="U33" s="183">
        <f t="shared" si="4"/>
        <v>0</v>
      </c>
      <c r="V33" s="187">
        <f>IF(T33&gt;0,VLOOKUP(A33,'Lista Suspensa'!$A$1:$F$92,3,),0)</f>
        <v>0</v>
      </c>
      <c r="W33" s="187">
        <f>IF(OR(T33&gt;0,U33&gt;0),VLOOKUP(A33,'Lista Suspensa'!$A$1:$F$90,4,),0)</f>
        <v>0</v>
      </c>
      <c r="X33" s="187">
        <f>IF(OR(T33&gt;0,U33&gt;0),VLOOKUP(A33,'Lista Suspensa'!$A$1:$F$90,5,),0)</f>
        <v>0</v>
      </c>
      <c r="Y33" s="188">
        <f>IF(OR(T33&gt;0,U33&gt;0),VLOOKUP(A33,'Lista Suspensa'!$A$1:$F$90,6,),0)</f>
        <v>0</v>
      </c>
      <c r="Z33" s="183"/>
      <c r="AA33" s="183">
        <f t="shared" si="5"/>
        <v>0</v>
      </c>
      <c r="AB33" s="187">
        <f>IF(Z33&gt;0,VLOOKUP(A33,'Lista Suspensa'!$A$1:$F$92,3,),0)</f>
        <v>0</v>
      </c>
      <c r="AC33" s="187">
        <f>IF(OR(Z33&gt;0,AA33&gt;0),VLOOKUP(A33,'Lista Suspensa'!$A$1:$F$90,4,),0)</f>
        <v>0</v>
      </c>
      <c r="AD33" s="187">
        <f>IF(OR(Z33&gt;0,AA33&gt;0),VLOOKUP(A33,'Lista Suspensa'!$A$1:$F$90,5,),0)</f>
        <v>0</v>
      </c>
      <c r="AE33" s="188">
        <f>IF(OR(Z33&gt;0,AA33&gt;0),VLOOKUP(A33,'Lista Suspensa'!$A$1:$F$90,6,),0)</f>
        <v>0</v>
      </c>
      <c r="AF33" s="183"/>
      <c r="AG33" s="183">
        <f t="shared" si="6"/>
        <v>0</v>
      </c>
      <c r="AH33" s="187">
        <f>IF(AF33&gt;0,VLOOKUP(A33,'Lista Suspensa'!$A$1:$F$92,3,),0)</f>
        <v>0</v>
      </c>
      <c r="AI33" s="187">
        <f>IF(OR(AF33&gt;0,AG33&gt;0),VLOOKUP(A33,'Lista Suspensa'!$A$1:$F$90,4,),0)</f>
        <v>0</v>
      </c>
      <c r="AJ33" s="187">
        <f>IF(OR(AF33&gt;0,AG33&gt;0),VLOOKUP(A33,'Lista Suspensa'!$A$1:$F$90,5,),0)</f>
        <v>0</v>
      </c>
      <c r="AK33" s="188">
        <f>IF(OR(AF33&gt;0,AG33&gt;0),VLOOKUP(A33,'Lista Suspensa'!$A$1:$F$90,6,),0)</f>
        <v>0</v>
      </c>
      <c r="AL33" s="183"/>
      <c r="AM33" s="183">
        <f t="shared" si="7"/>
        <v>0</v>
      </c>
      <c r="AN33" s="187">
        <f>IF(AL33&gt;0,VLOOKUP(A33,'Lista Suspensa'!$A$1:$F$92,3,),0)</f>
        <v>0</v>
      </c>
      <c r="AO33" s="187">
        <f>IF(OR(AL33&gt;0,AM33&gt;0),VLOOKUP(A33,'Lista Suspensa'!$A$1:$F$90,4,),0)</f>
        <v>0</v>
      </c>
      <c r="AP33" s="187">
        <f>IF(OR(AL33&gt;0,AM33&gt;0),VLOOKUP(A33,'Lista Suspensa'!$A$1:$F$90,5,),0)</f>
        <v>0</v>
      </c>
      <c r="AQ33" s="188">
        <f>IF(OR(AL33&gt;0,AM33&gt;0),VLOOKUP(A33,'Lista Suspensa'!$A$1:$F$90,6,),0)</f>
        <v>0</v>
      </c>
      <c r="AR33" s="183"/>
      <c r="AS33" s="183">
        <f t="shared" si="8"/>
        <v>0</v>
      </c>
      <c r="AT33" s="187">
        <f>IF(AR33&gt;0,VLOOKUP(A33,'Lista Suspensa'!$A$1:$F$92,3,),0)</f>
        <v>0</v>
      </c>
      <c r="AU33" s="187">
        <f>IF(OR(AR33&gt;0,AS33&gt;0),VLOOKUP(A33,'Lista Suspensa'!$A$1:$F$90,4,),0)</f>
        <v>0</v>
      </c>
      <c r="AV33" s="187">
        <f>IF(OR(AR33&gt;0,AS33&gt;0),VLOOKUP(A33,'Lista Suspensa'!$A$1:$F$90,5,),0)</f>
        <v>0</v>
      </c>
      <c r="AW33" s="187">
        <f>IF(OR(AR33&gt;0,AS33&gt;0),VLOOKUP(A33,'Lista Suspensa'!$A$1:$F$90,6,),0)</f>
        <v>0</v>
      </c>
      <c r="AX33" s="183"/>
      <c r="AY33" s="183">
        <f t="shared" si="9"/>
        <v>0</v>
      </c>
      <c r="AZ33" s="187">
        <f>IF(AX33&gt;0,VLOOKUP(A33,'Lista Suspensa'!$A$1:$F$92,3,),0)</f>
        <v>0</v>
      </c>
      <c r="BA33" s="187">
        <f>IF(OR(AX33&gt;0,AY33&gt;0),VLOOKUP(A33,'Lista Suspensa'!$A$1:$F$90,4,),0)</f>
        <v>0</v>
      </c>
      <c r="BB33" s="187">
        <f>IF(OR(AX33&gt;0,AY33&gt;0),VLOOKUP(A33,'Lista Suspensa'!$A$1:$F$90,5,),0)</f>
        <v>0</v>
      </c>
      <c r="BC33" s="187">
        <f>IF(OR(AX33&gt;0,AY33&gt;0),VLOOKUP(A33,'Lista Suspensa'!$A$1:$F$90,6,),0)</f>
        <v>0</v>
      </c>
      <c r="BD33" s="183"/>
      <c r="BE33" s="183">
        <f t="shared" si="10"/>
        <v>0</v>
      </c>
      <c r="BF33" s="187">
        <f>IF(BD33&gt;0,VLOOKUP(A33,'Lista Suspensa'!$A$1:$F$92,3,),0)</f>
        <v>0</v>
      </c>
      <c r="BG33" s="187">
        <f>IF(OR(BD33&gt;0,BE33&gt;0),VLOOKUP(A33,'Lista Suspensa'!$A$1:$F$90,4,),0)</f>
        <v>0</v>
      </c>
      <c r="BH33" s="187">
        <f>IF(OR(BD33&gt;0,BE33&gt;0),VLOOKUP(A33,'Lista Suspensa'!$A$1:$F$90,5,),0)</f>
        <v>0</v>
      </c>
      <c r="BI33" s="187">
        <f>IF(OR(BD33&gt;0,BE33&gt;0),VLOOKUP(A33,'Lista Suspensa'!$A$1:$F$90,6,),0)</f>
        <v>0</v>
      </c>
      <c r="BJ33" s="183"/>
      <c r="BK33" s="183">
        <f t="shared" si="11"/>
        <v>0</v>
      </c>
      <c r="BL33" s="187">
        <f>IF(BJ33&gt;0,VLOOKUP(A33,'Lista Suspensa'!$A$1:$F$92,3,),0)</f>
        <v>0</v>
      </c>
      <c r="BM33" s="187">
        <f>IF(OR(BJ33&gt;0,BK33&gt;0),VLOOKUP(A33,'Lista Suspensa'!$A$1:$F$90,4,),0)</f>
        <v>0</v>
      </c>
      <c r="BN33" s="187">
        <f>IF(OR(BJ33&gt;0,BK33&gt;0),VLOOKUP(A33,'Lista Suspensa'!$A$1:$F$90,5,),0)</f>
        <v>0</v>
      </c>
      <c r="BO33" s="187">
        <f>IF(OR(BJ33&gt;0,BK33&gt;0),VLOOKUP(A33,'Lista Suspensa'!$A$1:$F$90,6,),0)</f>
        <v>0</v>
      </c>
      <c r="BP33" s="183"/>
      <c r="BQ33" s="183">
        <f t="shared" si="12"/>
        <v>0</v>
      </c>
      <c r="BR33" s="187">
        <f>IF(BP33&gt;0,VLOOKUP(A33,'Lista Suspensa'!$A$1:$F$92,3,),0)</f>
        <v>0</v>
      </c>
      <c r="BS33" s="187">
        <f>IF(OR(BP33&gt;0,BQ33&gt;0),VLOOKUP(A33,'Lista Suspensa'!$A$1:$F$90,4,),0)</f>
        <v>0</v>
      </c>
      <c r="BT33" s="187">
        <f>IF(OR(BP33&gt;0,BQ33&gt;0),VLOOKUP(A33,'Lista Suspensa'!$A$1:$F$90,5,),0)</f>
        <v>0</v>
      </c>
      <c r="BU33" s="187">
        <f>IF(OR(BP33&gt;0,BQ33&gt;0),VLOOKUP(A33,'Lista Suspensa'!$A$1:$F$90,6,),0)</f>
        <v>0</v>
      </c>
      <c r="BV33" s="183"/>
      <c r="BW33" s="183">
        <f t="shared" si="13"/>
        <v>0</v>
      </c>
      <c r="BX33" s="187">
        <f>IF(BV33&gt;0,VLOOKUP(A33,'Lista Suspensa'!$A$1:$F$92,3,),0)</f>
        <v>0</v>
      </c>
      <c r="BY33" s="187">
        <f>IF(OR(BV33&gt;0,BW33&gt;0),VLOOKUP(A33,'Lista Suspensa'!$A$1:$F$90,4,),0)</f>
        <v>0</v>
      </c>
      <c r="BZ33" s="187">
        <f>IF(OR(BV33&gt;0,BW33&gt;0),VLOOKUP(A33,'Lista Suspensa'!$A$1:$F$90,5,),0)</f>
        <v>0</v>
      </c>
      <c r="CA33" s="187">
        <f>IF(OR(BV33&gt;0,BW33&gt;0),VLOOKUP(A33,'Lista Suspensa'!$A$1:$F$90,6,),0)</f>
        <v>0</v>
      </c>
      <c r="CB33" s="183"/>
      <c r="CC33" s="183">
        <f t="shared" si="14"/>
        <v>0</v>
      </c>
      <c r="CD33" s="187">
        <f>IF(CB33&gt;0,VLOOKUP(A33,'Lista Suspensa'!$A$1:$F$92,3,),0)</f>
        <v>0</v>
      </c>
      <c r="CE33" s="187">
        <f>IF(OR(CB33&gt;0,CC33&gt;0),VLOOKUP(A33,'Lista Suspensa'!$A$1:$F$90,4,),0)</f>
        <v>0</v>
      </c>
      <c r="CF33" s="187">
        <f>IF(OR(CB33&gt;0,CC33&gt;0),VLOOKUP(A33,'Lista Suspensa'!$A$1:$F$90,5,),0)</f>
        <v>0</v>
      </c>
      <c r="CG33" s="187">
        <f>IF(OR(CB33&gt;0,CC33&gt;0),VLOOKUP(A33,'Lista Suspensa'!$A$1:$F$90,6,),0)</f>
        <v>0</v>
      </c>
      <c r="CH33" s="183"/>
      <c r="CI33" s="183">
        <f t="shared" si="15"/>
        <v>0</v>
      </c>
      <c r="CJ33" s="187">
        <f>IF(CH33&gt;0,VLOOKUP(A33,'Lista Suspensa'!$A$1:$F$92,3,),0)</f>
        <v>0</v>
      </c>
      <c r="CK33" s="187">
        <f>IF(OR(CH33&gt;0,CI33&gt;0),VLOOKUP(A33,'Lista Suspensa'!$A$1:$F$90,4,),0)</f>
        <v>0</v>
      </c>
      <c r="CL33" s="187">
        <f>IF(OR(CH33&gt;0,CI33&gt;0),VLOOKUP(A33,'Lista Suspensa'!$A$1:$F$90,5,),0)</f>
        <v>0</v>
      </c>
      <c r="CM33" s="202">
        <f>IF(OR(CH33&gt;0,CI33&gt;0),VLOOKUP(A33,'Lista Suspensa'!$A$1:$F$90,6,),0)</f>
        <v>0</v>
      </c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</row>
    <row r="34" ht="15.75" customHeight="1">
      <c r="A34" s="192"/>
      <c r="B34" s="193"/>
      <c r="C34" s="194">
        <f t="shared" si="1"/>
        <v>0</v>
      </c>
      <c r="D34" s="197">
        <f>IF(B34&gt;0,VLOOKUP(A34,'Lista Suspensa'!$A$1:$F$92,3,),0)</f>
        <v>0</v>
      </c>
      <c r="E34" s="197">
        <f>IF(OR(B34&gt;0,C34&gt;0),VLOOKUP(A34,'Lista Suspensa'!$A$1:$F$90,4,),0)</f>
        <v>0</v>
      </c>
      <c r="F34" s="197">
        <f>IF(OR(B34&gt;0,C34&gt;0),VLOOKUP(A34,'Lista Suspensa'!$A$1:$F$90,5,),0)</f>
        <v>0</v>
      </c>
      <c r="G34" s="198">
        <f>IF(OR(B34&gt;0,C34&gt;0),VLOOKUP(A34,'Lista Suspensa'!$A$1:$F$90,6,),0)</f>
        <v>0</v>
      </c>
      <c r="H34" s="193"/>
      <c r="I34" s="193">
        <f t="shared" si="2"/>
        <v>0</v>
      </c>
      <c r="J34" s="197">
        <f>IF(H34&gt;0,VLOOKUP(A34,'Lista Suspensa'!$A$1:$F$92,3,),0)</f>
        <v>0</v>
      </c>
      <c r="K34" s="197">
        <f>IF(OR(H34&gt;0,I34&gt;0),VLOOKUP(A34,'Lista Suspensa'!$A$1:$F$90,4,),0)</f>
        <v>0</v>
      </c>
      <c r="L34" s="197">
        <f>IF(OR(H34&gt;0,I34&gt;0),VLOOKUP(A34,'Lista Suspensa'!$A$1:$F$90,5,),0)</f>
        <v>0</v>
      </c>
      <c r="M34" s="198">
        <f>IF(OR(H34&gt;0,I34&gt;0),VLOOKUP(A34,'Lista Suspensa'!$A$1:$F$90,6,),0)</f>
        <v>0</v>
      </c>
      <c r="N34" s="193"/>
      <c r="O34" s="193">
        <f t="shared" si="3"/>
        <v>0</v>
      </c>
      <c r="P34" s="197">
        <f>IF(N34&gt;0,VLOOKUP(A34,'Lista Suspensa'!$A$1:$F$92,3,),0)</f>
        <v>0</v>
      </c>
      <c r="Q34" s="197">
        <f>IF(OR(N34&gt;0,O34&gt;0),VLOOKUP(A34,'Lista Suspensa'!$A$1:$F$90,4,),0)</f>
        <v>0</v>
      </c>
      <c r="R34" s="197">
        <f>IF(OR(N34&gt;0,O34&gt;0),VLOOKUP(A34,'Lista Suspensa'!$A$1:$F$90,5,),0)</f>
        <v>0</v>
      </c>
      <c r="S34" s="198">
        <f>IF(OR(N34&gt;0,O34&gt;0),VLOOKUP(A34,'Lista Suspensa'!$A$1:$F$90,6,),0)</f>
        <v>0</v>
      </c>
      <c r="T34" s="193"/>
      <c r="U34" s="193">
        <f t="shared" si="4"/>
        <v>0</v>
      </c>
      <c r="V34" s="197">
        <f>IF(T34&gt;0,VLOOKUP(A34,'Lista Suspensa'!$A$1:$F$92,3,),0)</f>
        <v>0</v>
      </c>
      <c r="W34" s="197">
        <f>IF(OR(T34&gt;0,U34&gt;0),VLOOKUP(A34,'Lista Suspensa'!$A$1:$F$90,4,),0)</f>
        <v>0</v>
      </c>
      <c r="X34" s="197">
        <f>IF(OR(T34&gt;0,U34&gt;0),VLOOKUP(A34,'Lista Suspensa'!$A$1:$F$90,5,),0)</f>
        <v>0</v>
      </c>
      <c r="Y34" s="198">
        <f>IF(OR(T34&gt;0,U34&gt;0),VLOOKUP(A34,'Lista Suspensa'!$A$1:$F$90,6,),0)</f>
        <v>0</v>
      </c>
      <c r="Z34" s="193"/>
      <c r="AA34" s="193">
        <f t="shared" si="5"/>
        <v>0</v>
      </c>
      <c r="AB34" s="197">
        <f>IF(Z34&gt;0,VLOOKUP(A34,'Lista Suspensa'!$A$1:$F$92,3,),0)</f>
        <v>0</v>
      </c>
      <c r="AC34" s="197">
        <f>IF(OR(Z34&gt;0,AA34&gt;0),VLOOKUP(A34,'Lista Suspensa'!$A$1:$F$90,4,),0)</f>
        <v>0</v>
      </c>
      <c r="AD34" s="197">
        <f>IF(OR(Z34&gt;0,AA34&gt;0),VLOOKUP(A34,'Lista Suspensa'!$A$1:$F$90,5,),0)</f>
        <v>0</v>
      </c>
      <c r="AE34" s="198">
        <f>IF(OR(Z34&gt;0,AA34&gt;0),VLOOKUP(A34,'Lista Suspensa'!$A$1:$F$90,6,),0)</f>
        <v>0</v>
      </c>
      <c r="AF34" s="193"/>
      <c r="AG34" s="193">
        <f t="shared" si="6"/>
        <v>0</v>
      </c>
      <c r="AH34" s="197">
        <f>IF(AF34&gt;0,VLOOKUP(A34,'Lista Suspensa'!$A$1:$F$92,3,),0)</f>
        <v>0</v>
      </c>
      <c r="AI34" s="197">
        <f>IF(OR(AF34&gt;0,AG34&gt;0),VLOOKUP(A34,'Lista Suspensa'!$A$1:$F$90,4,),0)</f>
        <v>0</v>
      </c>
      <c r="AJ34" s="197">
        <f>IF(OR(AF34&gt;0,AG34&gt;0),VLOOKUP(A34,'Lista Suspensa'!$A$1:$F$90,5,),0)</f>
        <v>0</v>
      </c>
      <c r="AK34" s="198">
        <f>IF(OR(AF34&gt;0,AG34&gt;0),VLOOKUP(A34,'Lista Suspensa'!$A$1:$F$90,6,),0)</f>
        <v>0</v>
      </c>
      <c r="AL34" s="193"/>
      <c r="AM34" s="193">
        <f t="shared" si="7"/>
        <v>0</v>
      </c>
      <c r="AN34" s="197">
        <f>IF(AL34&gt;0,VLOOKUP(A34,'Lista Suspensa'!$A$1:$F$92,3,),0)</f>
        <v>0</v>
      </c>
      <c r="AO34" s="197">
        <f>IF(OR(AL34&gt;0,AM34&gt;0),VLOOKUP(A34,'Lista Suspensa'!$A$1:$F$90,4,),0)</f>
        <v>0</v>
      </c>
      <c r="AP34" s="197">
        <f>IF(OR(AL34&gt;0,AM34&gt;0),VLOOKUP(A34,'Lista Suspensa'!$A$1:$F$90,5,),0)</f>
        <v>0</v>
      </c>
      <c r="AQ34" s="198">
        <f>IF(OR(AL34&gt;0,AM34&gt;0),VLOOKUP(A34,'Lista Suspensa'!$A$1:$F$90,6,),0)</f>
        <v>0</v>
      </c>
      <c r="AR34" s="193"/>
      <c r="AS34" s="193">
        <f t="shared" si="8"/>
        <v>0</v>
      </c>
      <c r="AT34" s="197">
        <f>IF(AR34&gt;0,VLOOKUP(A34,'Lista Suspensa'!$A$1:$F$92,3,),0)</f>
        <v>0</v>
      </c>
      <c r="AU34" s="197">
        <f>IF(OR(AR34&gt;0,AS34&gt;0),VLOOKUP(A34,'Lista Suspensa'!$A$1:$F$90,4,),0)</f>
        <v>0</v>
      </c>
      <c r="AV34" s="197">
        <f>IF(OR(AR34&gt;0,AS34&gt;0),VLOOKUP(A34,'Lista Suspensa'!$A$1:$F$90,5,),0)</f>
        <v>0</v>
      </c>
      <c r="AW34" s="197">
        <f>IF(OR(AR34&gt;0,AS34&gt;0),VLOOKUP(A34,'Lista Suspensa'!$A$1:$F$90,6,),0)</f>
        <v>0</v>
      </c>
      <c r="AX34" s="193"/>
      <c r="AY34" s="193">
        <f t="shared" si="9"/>
        <v>0</v>
      </c>
      <c r="AZ34" s="197">
        <f>IF(AX34&gt;0,VLOOKUP(A34,'Lista Suspensa'!$A$1:$F$92,3,),0)</f>
        <v>0</v>
      </c>
      <c r="BA34" s="197">
        <f>IF(OR(AX34&gt;0,AY34&gt;0),VLOOKUP(A34,'Lista Suspensa'!$A$1:$F$90,4,),0)</f>
        <v>0</v>
      </c>
      <c r="BB34" s="197">
        <f>IF(OR(AX34&gt;0,AY34&gt;0),VLOOKUP(A34,'Lista Suspensa'!$A$1:$F$90,5,),0)</f>
        <v>0</v>
      </c>
      <c r="BC34" s="197">
        <f>IF(OR(AX34&gt;0,AY34&gt;0),VLOOKUP(A34,'Lista Suspensa'!$A$1:$F$90,6,),0)</f>
        <v>0</v>
      </c>
      <c r="BD34" s="193"/>
      <c r="BE34" s="193">
        <f t="shared" si="10"/>
        <v>0</v>
      </c>
      <c r="BF34" s="197">
        <f>IF(BD34&gt;0,VLOOKUP(A34,'Lista Suspensa'!$A$1:$F$92,3,),0)</f>
        <v>0</v>
      </c>
      <c r="BG34" s="197">
        <f>IF(OR(BD34&gt;0,BE34&gt;0),VLOOKUP(A34,'Lista Suspensa'!$A$1:$F$90,4,),0)</f>
        <v>0</v>
      </c>
      <c r="BH34" s="197">
        <f>IF(OR(BD34&gt;0,BE34&gt;0),VLOOKUP(A34,'Lista Suspensa'!$A$1:$F$90,5,),0)</f>
        <v>0</v>
      </c>
      <c r="BI34" s="197">
        <f>IF(OR(BD34&gt;0,BE34&gt;0),VLOOKUP(A34,'Lista Suspensa'!$A$1:$F$90,6,),0)</f>
        <v>0</v>
      </c>
      <c r="BJ34" s="193"/>
      <c r="BK34" s="193">
        <f t="shared" si="11"/>
        <v>0</v>
      </c>
      <c r="BL34" s="197">
        <f>IF(BJ34&gt;0,VLOOKUP(A34,'Lista Suspensa'!$A$1:$F$92,3,),0)</f>
        <v>0</v>
      </c>
      <c r="BM34" s="197">
        <f>IF(OR(BJ34&gt;0,BK34&gt;0),VLOOKUP(A34,'Lista Suspensa'!$A$1:$F$90,4,),0)</f>
        <v>0</v>
      </c>
      <c r="BN34" s="197">
        <f>IF(OR(BJ34&gt;0,BK34&gt;0),VLOOKUP(A34,'Lista Suspensa'!$A$1:$F$90,5,),0)</f>
        <v>0</v>
      </c>
      <c r="BO34" s="197">
        <f>IF(OR(BJ34&gt;0,BK34&gt;0),VLOOKUP(A34,'Lista Suspensa'!$A$1:$F$90,6,),0)</f>
        <v>0</v>
      </c>
      <c r="BP34" s="193"/>
      <c r="BQ34" s="193">
        <f t="shared" si="12"/>
        <v>0</v>
      </c>
      <c r="BR34" s="197">
        <f>IF(BP34&gt;0,VLOOKUP(A34,'Lista Suspensa'!$A$1:$F$92,3,),0)</f>
        <v>0</v>
      </c>
      <c r="BS34" s="197">
        <f>IF(OR(BP34&gt;0,BQ34&gt;0),VLOOKUP(A34,'Lista Suspensa'!$A$1:$F$90,4,),0)</f>
        <v>0</v>
      </c>
      <c r="BT34" s="197">
        <f>IF(OR(BP34&gt;0,BQ34&gt;0),VLOOKUP(A34,'Lista Suspensa'!$A$1:$F$90,5,),0)</f>
        <v>0</v>
      </c>
      <c r="BU34" s="197">
        <f>IF(OR(BP34&gt;0,BQ34&gt;0),VLOOKUP(A34,'Lista Suspensa'!$A$1:$F$90,6,),0)</f>
        <v>0</v>
      </c>
      <c r="BV34" s="193"/>
      <c r="BW34" s="193">
        <f t="shared" si="13"/>
        <v>0</v>
      </c>
      <c r="BX34" s="197">
        <f>IF(BV34&gt;0,VLOOKUP(A34,'Lista Suspensa'!$A$1:$F$92,3,),0)</f>
        <v>0</v>
      </c>
      <c r="BY34" s="197">
        <f>IF(OR(BV34&gt;0,BW34&gt;0),VLOOKUP(A34,'Lista Suspensa'!$A$1:$F$90,4,),0)</f>
        <v>0</v>
      </c>
      <c r="BZ34" s="197">
        <f>IF(OR(BV34&gt;0,BW34&gt;0),VLOOKUP(A34,'Lista Suspensa'!$A$1:$F$90,5,),0)</f>
        <v>0</v>
      </c>
      <c r="CA34" s="197">
        <f>IF(OR(BV34&gt;0,BW34&gt;0),VLOOKUP(A34,'Lista Suspensa'!$A$1:$F$90,6,),0)</f>
        <v>0</v>
      </c>
      <c r="CB34" s="193"/>
      <c r="CC34" s="193">
        <f t="shared" si="14"/>
        <v>0</v>
      </c>
      <c r="CD34" s="197">
        <f>IF(CB34&gt;0,VLOOKUP(A34,'Lista Suspensa'!$A$1:$F$92,3,),0)</f>
        <v>0</v>
      </c>
      <c r="CE34" s="197">
        <f>IF(OR(CB34&gt;0,CC34&gt;0),VLOOKUP(A34,'Lista Suspensa'!$A$1:$F$90,4,),0)</f>
        <v>0</v>
      </c>
      <c r="CF34" s="197">
        <f>IF(OR(CB34&gt;0,CC34&gt;0),VLOOKUP(A34,'Lista Suspensa'!$A$1:$F$90,5,),0)</f>
        <v>0</v>
      </c>
      <c r="CG34" s="197">
        <f>IF(OR(CB34&gt;0,CC34&gt;0),VLOOKUP(A34,'Lista Suspensa'!$A$1:$F$90,6,),0)</f>
        <v>0</v>
      </c>
      <c r="CH34" s="193"/>
      <c r="CI34" s="193">
        <f t="shared" si="15"/>
        <v>0</v>
      </c>
      <c r="CJ34" s="197">
        <f>IF(CH34&gt;0,VLOOKUP(A34,'Lista Suspensa'!$A$1:$F$92,3,),0)</f>
        <v>0</v>
      </c>
      <c r="CK34" s="197">
        <f>IF(OR(CH34&gt;0,CI34&gt;0),VLOOKUP(A34,'Lista Suspensa'!$A$1:$F$90,4,),0)</f>
        <v>0</v>
      </c>
      <c r="CL34" s="197">
        <f>IF(OR(CH34&gt;0,CI34&gt;0),VLOOKUP(A34,'Lista Suspensa'!$A$1:$F$90,5,),0)</f>
        <v>0</v>
      </c>
      <c r="CM34" s="201">
        <f>IF(OR(CH34&gt;0,CI34&gt;0),VLOOKUP(A34,'Lista Suspensa'!$A$1:$F$90,6,),0)</f>
        <v>0</v>
      </c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</row>
    <row r="35" ht="15.75" customHeight="1">
      <c r="A35" s="203"/>
      <c r="B35" s="204"/>
      <c r="C35" s="205"/>
      <c r="D35" s="205"/>
      <c r="E35" s="205"/>
      <c r="F35" s="206"/>
      <c r="G35" s="207"/>
      <c r="H35" s="208"/>
      <c r="I35" s="205"/>
      <c r="J35" s="205"/>
      <c r="K35" s="206"/>
      <c r="L35" s="206"/>
      <c r="M35" s="209"/>
      <c r="N35" s="208"/>
      <c r="O35" s="205"/>
      <c r="P35" s="206"/>
      <c r="Q35" s="206"/>
      <c r="R35" s="205"/>
      <c r="S35" s="209"/>
      <c r="T35" s="208"/>
      <c r="U35" s="206"/>
      <c r="V35" s="206"/>
      <c r="W35" s="205"/>
      <c r="X35" s="205"/>
      <c r="Y35" s="209"/>
      <c r="Z35" s="204"/>
      <c r="AA35" s="206"/>
      <c r="AB35" s="205"/>
      <c r="AC35" s="205"/>
      <c r="AD35" s="205"/>
      <c r="AE35" s="209"/>
      <c r="AF35" s="204"/>
      <c r="AG35" s="205"/>
      <c r="AH35" s="205"/>
      <c r="AI35" s="205"/>
      <c r="AJ35" s="206"/>
      <c r="AK35" s="209"/>
      <c r="AL35" s="208"/>
      <c r="AM35" s="205"/>
      <c r="AN35" s="205"/>
      <c r="AO35" s="206"/>
      <c r="AP35" s="206"/>
      <c r="AQ35" s="209"/>
      <c r="AR35" s="208"/>
      <c r="AS35" s="205"/>
      <c r="AT35" s="210"/>
      <c r="AU35" s="210"/>
      <c r="AV35" s="210"/>
      <c r="AW35" s="211"/>
      <c r="AX35" s="212"/>
      <c r="AY35" s="210"/>
      <c r="AZ35" s="210"/>
      <c r="BA35" s="210"/>
      <c r="BB35" s="210"/>
      <c r="BC35" s="211"/>
      <c r="BD35" s="212"/>
      <c r="BE35" s="210"/>
      <c r="BF35" s="210"/>
      <c r="BG35" s="210"/>
      <c r="BH35" s="210"/>
      <c r="BI35" s="211"/>
      <c r="BJ35" s="212"/>
      <c r="BK35" s="210"/>
      <c r="BL35" s="210"/>
      <c r="BM35" s="210"/>
      <c r="BN35" s="210"/>
      <c r="BO35" s="211"/>
      <c r="BP35" s="212"/>
      <c r="BQ35" s="210"/>
      <c r="BR35" s="210"/>
      <c r="BS35" s="210"/>
      <c r="BT35" s="210"/>
      <c r="BU35" s="211"/>
      <c r="BV35" s="212"/>
      <c r="BW35" s="210"/>
      <c r="BX35" s="210"/>
      <c r="BY35" s="210"/>
      <c r="BZ35" s="210"/>
      <c r="CA35" s="211"/>
      <c r="CB35" s="212"/>
      <c r="CC35" s="210"/>
      <c r="CD35" s="210"/>
      <c r="CE35" s="210"/>
      <c r="CF35" s="210"/>
      <c r="CG35" s="211"/>
      <c r="CH35" s="212"/>
      <c r="CI35" s="210"/>
      <c r="CJ35" s="210"/>
      <c r="CK35" s="210"/>
      <c r="CL35" s="210"/>
      <c r="CM35" s="211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</row>
    <row r="36" ht="26.25" customHeight="1">
      <c r="A36" s="213" t="s">
        <v>172</v>
      </c>
      <c r="B36" s="214"/>
      <c r="C36" s="215">
        <f>ROUND(SUM(C5:C34),2)</f>
        <v>2.52</v>
      </c>
      <c r="D36" s="216"/>
      <c r="E36" s="21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9.32</v>
      </c>
      <c r="F36" s="21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55.63</v>
      </c>
      <c r="G36" s="21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0.15</v>
      </c>
      <c r="H36" s="214"/>
      <c r="I36" s="215">
        <f>ROUND(SUM(I5:I34),2)</f>
        <v>0</v>
      </c>
      <c r="J36" s="215"/>
      <c r="K36" s="21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21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218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214"/>
      <c r="O36" s="215">
        <f>ROUND(SUM(O5:O34),2)</f>
        <v>2.52</v>
      </c>
      <c r="P36" s="215"/>
      <c r="Q36" s="21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9.32</v>
      </c>
      <c r="R36" s="21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55.63</v>
      </c>
      <c r="S36" s="218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0.15</v>
      </c>
      <c r="T36" s="214"/>
      <c r="U36" s="215">
        <f>ROUND(SUM(U5:U34),2)</f>
        <v>0</v>
      </c>
      <c r="V36" s="215"/>
      <c r="W36" s="21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21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218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214"/>
      <c r="AA36" s="215">
        <f>ROUND(SUM(AA5:AA34),2)</f>
        <v>0</v>
      </c>
      <c r="AB36" s="216"/>
      <c r="AC36" s="21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21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218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214"/>
      <c r="AG36" s="215">
        <f>ROUND(SUM(AG5:AG34),2)</f>
        <v>4.63</v>
      </c>
      <c r="AH36" s="216"/>
      <c r="AI36" s="21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9.45</v>
      </c>
      <c r="AJ36" s="21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55.72</v>
      </c>
      <c r="AK36" s="218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0.15144</v>
      </c>
      <c r="AL36" s="214"/>
      <c r="AM36" s="215">
        <f>ROUND(SUM(AM5:AM34),2)</f>
        <v>0</v>
      </c>
      <c r="AN36" s="216"/>
      <c r="AO36" s="21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21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218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214"/>
      <c r="AS36" s="215">
        <f>ROUND(SUM(AS5:AS34),2)</f>
        <v>0</v>
      </c>
      <c r="AT36" s="219"/>
      <c r="AU36" s="220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220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221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222"/>
      <c r="AY36" s="220">
        <f>ROUND(SUM(AY5:AY34),2)</f>
        <v>5.34</v>
      </c>
      <c r="AZ36" s="219"/>
      <c r="BA36" s="220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9.69</v>
      </c>
      <c r="BB36" s="220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56.12</v>
      </c>
      <c r="BC36" s="221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0.1508</v>
      </c>
      <c r="BD36" s="222"/>
      <c r="BE36" s="220">
        <f>ROUND(SUM(BE5:BE34),2)</f>
        <v>0</v>
      </c>
      <c r="BF36" s="219"/>
      <c r="BG36" s="220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220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221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222"/>
      <c r="BK36" s="220">
        <f>ROUND(SUM(BK5:BK34),2)</f>
        <v>0</v>
      </c>
      <c r="BL36" s="219"/>
      <c r="BM36" s="220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220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221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222"/>
      <c r="BQ36" s="220">
        <f>ROUND(SUM(BQ5:BQ34),2)</f>
        <v>0</v>
      </c>
      <c r="BR36" s="219"/>
      <c r="BS36" s="220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220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221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222"/>
      <c r="BW36" s="220">
        <f>ROUND(SUM(BW5:BW34),2)</f>
        <v>3.57</v>
      </c>
      <c r="BX36" s="219"/>
      <c r="BY36" s="220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9.68</v>
      </c>
      <c r="BZ36" s="220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55.91</v>
      </c>
      <c r="CA36" s="221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0.15618</v>
      </c>
      <c r="CB36" s="222"/>
      <c r="CC36" s="220">
        <f>ROUND(SUM(CC5:CC34),2)</f>
        <v>8.3</v>
      </c>
      <c r="CD36" s="219"/>
      <c r="CE36" s="220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10.05</v>
      </c>
      <c r="CF36" s="220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56.75</v>
      </c>
      <c r="CG36" s="221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0.15101</v>
      </c>
      <c r="CH36" s="222"/>
      <c r="CI36" s="220">
        <f>ROUND(SUM(CI5:CI34),2)</f>
        <v>10.07</v>
      </c>
      <c r="CJ36" s="219"/>
      <c r="CK36" s="220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9.92</v>
      </c>
      <c r="CL36" s="220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56.53</v>
      </c>
      <c r="CM36" s="221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0.15262</v>
      </c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</row>
    <row r="37" ht="15.75" customHeight="1">
      <c r="A37" s="223"/>
      <c r="B37" s="15"/>
      <c r="C37" s="33"/>
      <c r="D37" s="33"/>
      <c r="E37" s="33"/>
      <c r="F37" s="15"/>
      <c r="G37" s="15"/>
      <c r="H37" s="33"/>
      <c r="I37" s="33"/>
      <c r="J37" s="33"/>
      <c r="K37" s="15"/>
      <c r="L37" s="15"/>
      <c r="M37" s="33"/>
      <c r="N37" s="33"/>
      <c r="O37" s="33"/>
      <c r="P37" s="15"/>
      <c r="Q37" s="15"/>
      <c r="R37" s="33"/>
      <c r="S37" s="33"/>
      <c r="T37" s="33"/>
      <c r="U37" s="15"/>
      <c r="V37" s="15"/>
      <c r="W37" s="33"/>
      <c r="X37" s="33"/>
      <c r="Y37" s="33"/>
      <c r="Z37" s="15"/>
      <c r="AA37" s="15"/>
      <c r="AB37" s="33"/>
      <c r="AC37" s="33"/>
      <c r="AD37" s="33"/>
      <c r="AE37" s="15"/>
      <c r="AF37" s="15"/>
      <c r="AG37" s="33"/>
      <c r="AH37" s="33"/>
      <c r="AI37" s="33"/>
      <c r="AJ37" s="15"/>
      <c r="AK37" s="15"/>
      <c r="AL37" s="33"/>
      <c r="AM37" s="33"/>
      <c r="AN37" s="33"/>
      <c r="AO37" s="15"/>
      <c r="AP37" s="15"/>
      <c r="AQ37" s="33"/>
      <c r="AR37" s="33"/>
      <c r="AS37" s="33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</row>
    <row r="38" ht="25.5" customHeight="1">
      <c r="A38" s="224" t="s">
        <v>173</v>
      </c>
      <c r="B38" s="225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225"/>
      <c r="AG38" s="225"/>
      <c r="AH38" s="225"/>
      <c r="AI38" s="225"/>
      <c r="AJ38" s="225"/>
      <c r="AK38" s="225"/>
      <c r="AL38" s="225"/>
      <c r="AM38" s="225"/>
      <c r="AN38" s="225"/>
      <c r="AO38" s="225"/>
      <c r="AP38" s="225"/>
      <c r="AQ38" s="225"/>
      <c r="AR38" s="225"/>
      <c r="AS38" s="225"/>
      <c r="AT38" s="225"/>
      <c r="AU38" s="225"/>
      <c r="AV38" s="225"/>
      <c r="AW38" s="225"/>
      <c r="AX38" s="225"/>
      <c r="AY38" s="225"/>
      <c r="AZ38" s="225"/>
      <c r="BA38" s="225"/>
      <c r="BB38" s="225"/>
      <c r="BC38" s="225"/>
      <c r="BD38" s="225"/>
      <c r="BE38" s="225"/>
      <c r="BF38" s="225"/>
      <c r="BG38" s="225"/>
      <c r="BH38" s="225"/>
      <c r="BI38" s="225"/>
      <c r="BJ38" s="225"/>
      <c r="BK38" s="225"/>
      <c r="BL38" s="225"/>
      <c r="BM38" s="225"/>
      <c r="BN38" s="225"/>
      <c r="BO38" s="225"/>
      <c r="BP38" s="225"/>
      <c r="BQ38" s="225"/>
      <c r="BR38" s="225"/>
      <c r="BS38" s="225"/>
      <c r="BT38" s="225"/>
      <c r="BU38" s="225"/>
      <c r="BV38" s="225"/>
      <c r="BW38" s="225"/>
      <c r="BX38" s="225"/>
      <c r="BY38" s="225"/>
      <c r="BZ38" s="225"/>
      <c r="CA38" s="225"/>
      <c r="CB38" s="225"/>
      <c r="CC38" s="225"/>
      <c r="CD38" s="225"/>
      <c r="CE38" s="225"/>
      <c r="CF38" s="225"/>
      <c r="CG38" s="225"/>
      <c r="CH38" s="225"/>
      <c r="CI38" s="225"/>
      <c r="CJ38" s="225"/>
      <c r="CK38" s="225"/>
      <c r="CL38" s="225"/>
      <c r="CM38" s="226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</row>
    <row r="39" ht="15.75" customHeight="1">
      <c r="A39" s="22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64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</row>
    <row r="40" ht="15.75" customHeight="1">
      <c r="A40" s="228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64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</row>
    <row r="41" ht="15.75" customHeight="1">
      <c r="A41" s="22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64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</row>
    <row r="42" ht="15.75" customHeight="1">
      <c r="A42" s="228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64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</row>
    <row r="43" ht="15.75" customHeight="1">
      <c r="A43" s="22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64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</row>
    <row r="44" ht="15.75" customHeight="1">
      <c r="A44" s="228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64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</row>
    <row r="45" ht="15.75" customHeight="1">
      <c r="A45" s="22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64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</row>
    <row r="46" ht="15.75" customHeight="1">
      <c r="A46" s="228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64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</row>
    <row r="47" ht="15.75" customHeight="1">
      <c r="A47" s="22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64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</row>
    <row r="48" ht="15.75" customHeight="1">
      <c r="A48" s="228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64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</row>
    <row r="49" ht="15.75" customHeight="1">
      <c r="A49" s="22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64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</row>
    <row r="50" ht="15.75" customHeight="1">
      <c r="A50" s="228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64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</row>
    <row r="51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</row>
    <row r="5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</row>
    <row r="53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</row>
    <row r="54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</row>
    <row r="55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</row>
    <row r="56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</row>
    <row r="57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</row>
    <row r="58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</row>
    <row r="59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</row>
    <row r="60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</row>
    <row r="61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</row>
    <row r="6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</row>
    <row r="63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</row>
    <row r="64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</row>
    <row r="65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</row>
    <row r="66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</row>
    <row r="67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</row>
    <row r="68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</row>
    <row r="69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</row>
    <row r="70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</row>
    <row r="71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</row>
    <row r="7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</row>
    <row r="73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</row>
    <row r="74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</row>
    <row r="75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</row>
    <row r="76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</row>
    <row r="77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</row>
    <row r="78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</row>
    <row r="79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</row>
    <row r="80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</row>
    <row r="81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</row>
    <row r="8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</row>
    <row r="83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</row>
    <row r="84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</row>
    <row r="85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</row>
    <row r="86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</row>
    <row r="87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</row>
    <row r="88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</row>
    <row r="89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</row>
    <row r="90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</row>
    <row r="91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</row>
    <row r="9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</row>
    <row r="93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</row>
    <row r="94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</row>
    <row r="95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</row>
    <row r="96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</row>
    <row r="97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</row>
    <row r="98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</row>
    <row r="99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</row>
    <row r="100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</row>
    <row r="101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</row>
    <row r="10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</row>
    <row r="103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</row>
    <row r="104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</row>
    <row r="105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</row>
    <row r="106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</row>
    <row r="107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</row>
    <row r="108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</row>
    <row r="109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</row>
    <row r="110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</row>
    <row r="111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</row>
    <row r="11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</row>
    <row r="113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</row>
    <row r="114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</row>
    <row r="115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</row>
    <row r="116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</row>
    <row r="117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</row>
    <row r="118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</row>
    <row r="119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</row>
    <row r="120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</row>
    <row r="121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</row>
    <row r="12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</row>
    <row r="123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</row>
    <row r="124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</row>
    <row r="125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</row>
    <row r="126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</row>
    <row r="127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</row>
    <row r="128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</row>
    <row r="129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</row>
    <row r="130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</row>
    <row r="131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</row>
    <row r="1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</row>
    <row r="133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</row>
    <row r="134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</row>
    <row r="135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</row>
    <row r="136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</row>
    <row r="137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</row>
    <row r="138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</row>
    <row r="139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</row>
    <row r="140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</row>
    <row r="141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</row>
    <row r="14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</row>
    <row r="143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</row>
    <row r="144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</row>
    <row r="145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</row>
    <row r="146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</row>
    <row r="147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</row>
    <row r="148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</row>
    <row r="149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</row>
    <row r="150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</row>
    <row r="151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</row>
    <row r="15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</row>
    <row r="153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</row>
    <row r="154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</row>
    <row r="155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</row>
    <row r="156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</row>
    <row r="157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</row>
    <row r="158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</row>
    <row r="159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</row>
    <row r="160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</row>
    <row r="161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</row>
    <row r="16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</row>
    <row r="163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</row>
    <row r="164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</row>
    <row r="165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</row>
    <row r="166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</row>
    <row r="167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</row>
    <row r="168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</row>
    <row r="169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</row>
    <row r="170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</row>
    <row r="171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</row>
    <row r="17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</row>
    <row r="173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</row>
    <row r="174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</row>
    <row r="175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</row>
    <row r="176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</row>
    <row r="177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</row>
    <row r="178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</row>
    <row r="179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</row>
    <row r="180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</row>
    <row r="181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</row>
    <row r="18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</row>
    <row r="183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</row>
    <row r="184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</row>
    <row r="185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</row>
    <row r="186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</row>
    <row r="187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</row>
    <row r="188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</row>
    <row r="189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</row>
    <row r="190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</row>
    <row r="191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</row>
    <row r="19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</row>
    <row r="193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</row>
    <row r="194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</row>
    <row r="195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</row>
    <row r="196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</row>
    <row r="197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</row>
    <row r="198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</row>
    <row r="199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</row>
    <row r="200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</row>
    <row r="201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</row>
    <row r="20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</row>
    <row r="203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</row>
    <row r="204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</row>
    <row r="205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</row>
    <row r="206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</row>
    <row r="207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</row>
    <row r="208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</row>
    <row r="209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</row>
    <row r="210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</row>
    <row r="211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</row>
    <row r="21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</row>
    <row r="213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</row>
    <row r="214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</row>
    <row r="215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</row>
    <row r="216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</row>
    <row r="217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</row>
    <row r="218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</row>
    <row r="219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</row>
    <row r="220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</row>
    <row r="221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</row>
    <row r="22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</row>
    <row r="223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</row>
    <row r="224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</row>
    <row r="225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</row>
    <row r="226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</row>
    <row r="227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</row>
    <row r="228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</row>
    <row r="229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</row>
    <row r="230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</row>
    <row r="231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</row>
    <row r="2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</row>
    <row r="233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</row>
    <row r="234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</row>
    <row r="235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</row>
    <row r="236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</row>
    <row r="237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</row>
  </sheetData>
  <mergeCells count="31">
    <mergeCell ref="Z3:AE3"/>
    <mergeCell ref="AF3:AK3"/>
    <mergeCell ref="AL3:AQ3"/>
    <mergeCell ref="AR3:AW3"/>
    <mergeCell ref="AX3:BC3"/>
    <mergeCell ref="BD3:BI3"/>
    <mergeCell ref="BJ3:BO3"/>
    <mergeCell ref="BP3:BU3"/>
    <mergeCell ref="BV3:CA3"/>
    <mergeCell ref="CB3:CG3"/>
    <mergeCell ref="B1:P1"/>
    <mergeCell ref="A2:CM2"/>
    <mergeCell ref="A3:A4"/>
    <mergeCell ref="B3:G3"/>
    <mergeCell ref="H3:M3"/>
    <mergeCell ref="N3:S3"/>
    <mergeCell ref="T3:Y3"/>
    <mergeCell ref="A44:CM44"/>
    <mergeCell ref="A45:CM45"/>
    <mergeCell ref="A46:CM46"/>
    <mergeCell ref="A47:CM47"/>
    <mergeCell ref="A48:CM48"/>
    <mergeCell ref="A49:CM49"/>
    <mergeCell ref="A50:CM50"/>
    <mergeCell ref="CH3:CM3"/>
    <mergeCell ref="A38:CM38"/>
    <mergeCell ref="A39:CM39"/>
    <mergeCell ref="A40:CM40"/>
    <mergeCell ref="A41:CM41"/>
    <mergeCell ref="A42:CM42"/>
    <mergeCell ref="A43:CM43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" priority="1" operator="equal">
      <formula>0</formula>
    </cfRule>
  </conditionalFormatting>
  <conditionalFormatting sqref="A5:C5 A7:C7 A9:C9">
    <cfRule type="cellIs" dxfId="4" priority="2" operator="greaterThan">
      <formula>0</formula>
    </cfRule>
  </conditionalFormatting>
  <conditionalFormatting sqref="A5:C5 A7:C7 A9:C9">
    <cfRule type="cellIs" dxfId="2" priority="3" operator="equal">
      <formula>0</formula>
    </cfRule>
  </conditionalFormatting>
  <conditionalFormatting sqref="A6:C6 A8:C8">
    <cfRule type="cellIs" dxfId="5" priority="4" operator="greaterThan">
      <formula>0</formula>
    </cfRule>
  </conditionalFormatting>
  <conditionalFormatting sqref="A6:C6 A8:C8">
    <cfRule type="cellIs" dxfId="0" priority="5" operator="equal">
      <formula>0</formula>
    </cfRule>
  </conditionalFormatting>
  <conditionalFormatting sqref="A11:CM11 A13:CM13 A15:CM15 A17:CM17 A19:CM19 A21:CM21 A23:CM23 A25:CM25 A27:CM27 A29:CM29 A31:CM31 A33:CM33 D5:M5 D7:M7 D9:M9 P5:AE5 P7:AE7 P9:AE9 AH5:AW5 AH7:AW7 AH9:AW9 AZ5:BU5 AZ7:BU7 AZ9:BU9 BX5:CA5 BX7:CA7 BX9:CA9 CD5:CG5 CD7:CG7 CD9:CG9 CJ5:CM5 CJ7:CM7 CJ9:CM9">
    <cfRule type="cellIs" dxfId="4" priority="6" operator="greaterThan">
      <formula>0</formula>
    </cfRule>
  </conditionalFormatting>
  <conditionalFormatting sqref="A11:CM11 A13:CM13 A15:CM15 A17:CM17 A19:CM19 A21:CM21 A23:CM23 A25:CM25 A27:CM27 A29:CM29 A31:CM31 A33:CM33 D5:M5 D7:M7 D9:M9 P5:AE5 P7:AE7 P9:AE9 AH5:AW5 AH7:AW7 AH9:AW9 AZ5:BU5 AZ7:BU7 AZ9:BU9 BX5:CA5 BX7:CA7 BX9:CA9 CD5:CG5 CD7:CG7 CD9:CG9 CJ5:CM5 CJ7:CM7 CJ9:CM9">
    <cfRule type="cellIs" dxfId="2" priority="7" operator="equal">
      <formula>0</formula>
    </cfRule>
  </conditionalFormatting>
  <conditionalFormatting sqref="A10:CM10 A12:CM12 A14:CM14 A16:CM16 A18:CM18 A20:CM20 A22:CM22 A24:CM24 A26:CM26 A28:CM28 A30:CM30 A32:CM32 A34:CM34 D6:M6 D8:M8 P6:AE6 P8:AE8 AH6:AW6 AH8:AW8 AZ6:BU6 AZ8:BU8 BX6:CA6 BX8:CA8 CD6:CG6 CD8:CG8 CJ6:CM6 CJ8:CM8">
    <cfRule type="cellIs" dxfId="5" priority="8" operator="greaterThan">
      <formula>0</formula>
    </cfRule>
  </conditionalFormatting>
  <conditionalFormatting sqref="A10:CM10 A12:CM12 A14:CM14 A16:CM16 A18:CM18 A20:CM20 A22:CM22 A24:CM24 A26:CM26 A28:CM28 A30:CM30 A32:CM32 A34:CM34 D6:M6 D8:M8 P6:AE6 P8:AE8 AH6:AW6 AH8:AW8 AZ6:BU6 AZ8:BU8 BX6:CA6 BX8:CA8 CD6:CG6 CD8:CG8 CJ6:CM6 CJ8:CM8">
    <cfRule type="cellIs" dxfId="0" priority="9" operator="equal">
      <formula>0</formula>
    </cfRule>
  </conditionalFormatting>
  <conditionalFormatting sqref="E36 K36 Q36 W36 AC36 AI36 AO36 AU36 BA36 BG36 BM36 BS36 BY36 CE36 CK36">
    <cfRule type="expression" dxfId="1" priority="10">
      <formula>AND(OR(E36&lt;9,E36&gt;20),E36&lt;&gt;0)</formula>
    </cfRule>
  </conditionalFormatting>
  <conditionalFormatting sqref="E36 K36 Q36 W36 AC36 AI36 AO36 AU36 BA36 BG36 BM36 BS36 BY36 CE36 CK36">
    <cfRule type="expression" dxfId="6" priority="11">
      <formula>OR(AND(E36&gt;=9,E36&lt;=20),E36=0)</formula>
    </cfRule>
  </conditionalFormatting>
  <conditionalFormatting sqref="F36 L36 R36 X36 AD36 AJ36 AP36 AV36 BB36 BH36 BN36 BT36 BZ36 CF36 CL36">
    <cfRule type="expression" dxfId="1" priority="12">
      <formula>AND(OR(F36&lt;45,F36&gt;85), F36&lt;&gt;0)</formula>
    </cfRule>
  </conditionalFormatting>
  <conditionalFormatting sqref="F36 L36 R36 X36 AD36 AJ36 AP36 AV36 BB36 BH36 BN36 BT36 BZ36 CF36 CL36">
    <cfRule type="expression" dxfId="6" priority="13">
      <formula>OR(AND(F36&gt;=45,F36&lt;=85),F36=0)</formula>
    </cfRule>
  </conditionalFormatting>
  <conditionalFormatting sqref="N5:O5 N7:O7 N9:O9">
    <cfRule type="cellIs" dxfId="4" priority="14" operator="greaterThan">
      <formula>0</formula>
    </cfRule>
  </conditionalFormatting>
  <conditionalFormatting sqref="N5:O5 N7:O7 N9:O9">
    <cfRule type="cellIs" dxfId="2" priority="15" operator="equal">
      <formula>0</formula>
    </cfRule>
  </conditionalFormatting>
  <conditionalFormatting sqref="N6:O6 N8:O8">
    <cfRule type="cellIs" dxfId="5" priority="16" operator="greaterThan">
      <formula>0</formula>
    </cfRule>
  </conditionalFormatting>
  <conditionalFormatting sqref="N6:O6 N8:O8">
    <cfRule type="cellIs" dxfId="0" priority="17" operator="equal">
      <formula>0</formula>
    </cfRule>
  </conditionalFormatting>
  <conditionalFormatting sqref="AF5:AG5 AF7:AG7 AF9:AG9">
    <cfRule type="cellIs" dxfId="4" priority="18" operator="greaterThan">
      <formula>0</formula>
    </cfRule>
  </conditionalFormatting>
  <conditionalFormatting sqref="AF5:AG5 AF7:AG7 AF9:AG9">
    <cfRule type="cellIs" dxfId="2" priority="19" operator="equal">
      <formula>0</formula>
    </cfRule>
  </conditionalFormatting>
  <conditionalFormatting sqref="AF6:AG6 AF8:AG8">
    <cfRule type="cellIs" dxfId="5" priority="20" operator="greaterThan">
      <formula>0</formula>
    </cfRule>
  </conditionalFormatting>
  <conditionalFormatting sqref="AF6:AG6 AF8:AG8">
    <cfRule type="cellIs" dxfId="0" priority="21" operator="equal">
      <formula>0</formula>
    </cfRule>
  </conditionalFormatting>
  <conditionalFormatting sqref="AX5:AY5 AX7:AY7 AX9:AY9">
    <cfRule type="cellIs" dxfId="4" priority="22" operator="greaterThan">
      <formula>0</formula>
    </cfRule>
  </conditionalFormatting>
  <conditionalFormatting sqref="AX5:AY5 AX7:AY7 AX9:AY9">
    <cfRule type="cellIs" dxfId="2" priority="23" operator="equal">
      <formula>0</formula>
    </cfRule>
  </conditionalFormatting>
  <conditionalFormatting sqref="AX6:AY6 AX8:AY8">
    <cfRule type="cellIs" dxfId="5" priority="24" operator="greaterThan">
      <formula>0</formula>
    </cfRule>
  </conditionalFormatting>
  <conditionalFormatting sqref="AX6:AY6 AX8:AY8">
    <cfRule type="cellIs" dxfId="0" priority="25" operator="equal">
      <formula>0</formula>
    </cfRule>
  </conditionalFormatting>
  <conditionalFormatting sqref="BV5:BW5 BV7:BW7 BV9:BW9">
    <cfRule type="cellIs" dxfId="4" priority="26" operator="greaterThan">
      <formula>0</formula>
    </cfRule>
  </conditionalFormatting>
  <conditionalFormatting sqref="BV5:BW5 BV7:BW7 BV9:BW9">
    <cfRule type="cellIs" dxfId="2" priority="27" operator="equal">
      <formula>0</formula>
    </cfRule>
  </conditionalFormatting>
  <conditionalFormatting sqref="BV6:BW6 BV8:BW8">
    <cfRule type="cellIs" dxfId="5" priority="28" operator="greaterThan">
      <formula>0</formula>
    </cfRule>
  </conditionalFormatting>
  <conditionalFormatting sqref="BV6:BW6 BV8:BW8">
    <cfRule type="cellIs" dxfId="0" priority="29" operator="equal">
      <formula>0</formula>
    </cfRule>
  </conditionalFormatting>
  <conditionalFormatting sqref="CB5:CC5 CB7:CC7 CB9:CC9">
    <cfRule type="cellIs" dxfId="4" priority="30" operator="greaterThan">
      <formula>0</formula>
    </cfRule>
  </conditionalFormatting>
  <conditionalFormatting sqref="CB5:CC5 CB7:CC7 CB9:CC9">
    <cfRule type="cellIs" dxfId="2" priority="31" operator="equal">
      <formula>0</formula>
    </cfRule>
  </conditionalFormatting>
  <conditionalFormatting sqref="CB6:CC6 CB8:CC8">
    <cfRule type="cellIs" dxfId="5" priority="32" operator="greaterThan">
      <formula>0</formula>
    </cfRule>
  </conditionalFormatting>
  <conditionalFormatting sqref="CB6:CC6 CB8:CC8">
    <cfRule type="cellIs" dxfId="0" priority="33" operator="equal">
      <formula>0</formula>
    </cfRule>
  </conditionalFormatting>
  <conditionalFormatting sqref="CH5:CI5 CH7:CI7 CH9:CI9">
    <cfRule type="cellIs" dxfId="4" priority="34" operator="greaterThan">
      <formula>0</formula>
    </cfRule>
  </conditionalFormatting>
  <conditionalFormatting sqref="CH5:CI5 CH7:CI7 CH9:CI9">
    <cfRule type="cellIs" dxfId="2" priority="35" operator="equal">
      <formula>0</formula>
    </cfRule>
  </conditionalFormatting>
  <conditionalFormatting sqref="CH6:CI6 CH8:CI8">
    <cfRule type="cellIs" dxfId="5" priority="36" operator="greaterThan">
      <formula>0</formula>
    </cfRule>
  </conditionalFormatting>
  <conditionalFormatting sqref="CH6:CI6 CH8:CI8">
    <cfRule type="cellIs" dxfId="0" priority="37" operator="equal">
      <formula>0</formula>
    </cfRule>
  </conditionalFormatting>
  <conditionalFormatting sqref="CN35:DG37">
    <cfRule type="cellIs" dxfId="7" priority="38" operator="equal">
      <formula>0</formula>
    </cfRule>
  </conditionalFormatting>
  <conditionalFormatting sqref="CN35:DG37">
    <cfRule type="cellIs" dxfId="7" priority="39" operator="greaterThan">
      <formula>0</formula>
    </cfRule>
  </conditionalFormatting>
  <dataValidations>
    <dataValidation type="custom" allowBlank="1" showInputMessage="1" showErrorMessage="1" prompt="O número de animais produzidos ou comprados foi preenchido?" sqref="T5:U34">
      <formula1>AND(OR('Entradas_Informações gerais'!$B$24&lt;&gt;"",'Entradas_Informações gerais'!$C$24&lt;&gt;""),OR('Entradas_Informações gerais'!$B$24&gt;0,'Entradas_Informações gerais'!$C$24&gt;0))</formula1>
    </dataValidation>
    <dataValidation type="custom" allowBlank="1" showInputMessage="1" showErrorMessage="1" prompt="O número de animais produzidos ou comprados foi preenchido?" sqref="AR5:AS34">
      <formula1>AND(OR('Entradas_Informações gerais'!$B$28&lt;&gt;"",'Entradas_Informações gerais'!$C$28&lt;&gt;""),OR('Entradas_Informações gerais'!$B$28&gt;0,'Entradas_Informações gerais'!$C$28&gt;0))</formula1>
    </dataValidation>
    <dataValidation type="custom" allowBlank="1" showInputMessage="1" showErrorMessage="1" prompt="O número de animais produzidos ou comprados foi preenchido?" sqref="BD5:BE34">
      <formula1>AND(OR('Entradas_Informações gerais'!$B$30&lt;&gt;"",'Entradas_Informações gerais'!$C$30&lt;&gt;""),OR('Entradas_Informações gerais'!$B$30&gt;0,'Entradas_Informações gerais'!$C$30&gt;0))</formula1>
    </dataValidation>
    <dataValidation type="custom" allowBlank="1" showInputMessage="1" showErrorMessage="1" prompt="O número de animais produzidos ou comprados foi preenchido?" sqref="BJ5:BK34">
      <formula1>AND(OR('Entradas_Informações gerais'!$B$31&lt;&gt;"",'Entradas_Informações gerais'!$C$31&lt;&gt;""),OR('Entradas_Informações gerais'!$B$31&gt;0,'Entradas_Informações gerais'!$C$31&gt;0))</formula1>
    </dataValidation>
    <dataValidation type="custom" allowBlank="1" showInputMessage="1" showErrorMessage="1" prompt="O número de animais produzidos ou comprados foi preenchido?" sqref="CB5:CC34">
      <formula1>AND(OR('Entradas_Informações gerais'!$B$34&lt;&gt;"",'Entradas_Informações gerais'!$C$34&lt;&gt;""),OR('Entradas_Informações gerais'!$B$34&gt;0,'Entradas_Informações gerais'!$C$34&gt;0))</formula1>
    </dataValidation>
    <dataValidation type="custom" allowBlank="1" showInputMessage="1" showErrorMessage="1" prompt="O número de animais produzidos ou comprados foi preenchido?" sqref="CH5:CI34">
      <formula1>AND(OR('Entradas_Informações gerais'!$B$35&lt;&gt;"",'Entradas_Informações gerais'!$C$35&lt;&gt;""),OR('Entradas_Informações gerais'!$B$35&gt;0,'Entradas_Informações gerais'!$C$35&gt;0))</formula1>
    </dataValidation>
    <dataValidation type="custom" allowBlank="1" showInputMessage="1" showErrorMessage="1" prompt="O número de animais produzidos ou comprados foi preenchido?" sqref="H5:I34">
      <formula1>AND(OR('Entradas_Informações gerais'!$B$22&lt;&gt;"",'Entradas_Informações gerais'!$C$22&lt;&gt;""),OR('Entradas_Informações gerais'!$B$22&gt;0,'Entradas_Informações gerais'!$C$22&gt;0))</formula1>
    </dataValidation>
    <dataValidation type="custom" allowBlank="1" showInputMessage="1" showErrorMessage="1" prompt="O número de animais produzidos ou comprados foi preenchido?" sqref="AF5:AG34">
      <formula1>AND(OR('Entradas_Informações gerais'!$B$26&lt;&gt;"",'Entradas_Informações gerais'!$C$26&lt;&gt;""),OR('Entradas_Informações gerais'!$B$26&gt;0,'Entradas_Informações gerais'!$C$26&gt;0))</formula1>
    </dataValidation>
    <dataValidation type="custom" allowBlank="1" showInputMessage="1" showErrorMessage="1" prompt="O número de animais produzidos ou comprados foi preenchido?" sqref="BP5:BQ34">
      <formula1>AND(OR('Entradas_Informações gerais'!$B$32&lt;&gt;"",'Entradas_Informações gerais'!$C$32&lt;&gt;""),OR('Entradas_Informações gerais'!$B$32&gt;0,'Entradas_Informações gerais'!$C$32&gt;0))</formula1>
    </dataValidation>
    <dataValidation type="custom" allowBlank="1" showInputMessage="1" showErrorMessage="1" prompt="O número de animais produzidos ou comprados foi preenchido?" sqref="BV5:BW34">
      <formula1>AND(OR('Entradas_Informações gerais'!$B$33&lt;&gt;"",'Entradas_Informações gerais'!$C$33&lt;&gt;""),OR('Entradas_Informações gerais'!$B$33&gt;0,'Entradas_Informações gerais'!$C$33&gt;0))</formula1>
    </dataValidation>
    <dataValidation type="custom" allowBlank="1" showInputMessage="1" showErrorMessage="1" prompt="O número de animais produzidos e comprados foi preenchido?" sqref="B5:C34">
      <formula1>AND(OR('Entradas_Informações gerais'!$B$21&lt;&gt;"",'Entradas_Informações gerais'!$C$21&lt;&gt;""),OR('Entradas_Informações gerais'!$B$21&gt;0,'Entradas_Informações gerais'!$C$21&gt;0))</formula1>
    </dataValidation>
    <dataValidation type="list" allowBlank="1" showErrorMessage="1" sqref="A5:A34">
      <formula1>'Lista Suspensa'!$A$2:$A$92</formula1>
    </dataValidation>
    <dataValidation type="custom" allowBlank="1" showInputMessage="1" showErrorMessage="1" prompt="O número de animais produzidos ou comprados foi preenchido?" sqref="N5:O34">
      <formula1>AND(OR('Entradas_Informações gerais'!$B$23&lt;&gt;"",'Entradas_Informações gerais'!$C$23&lt;&gt;""),OR('Entradas_Informações gerais'!$B$23&gt;0,'Entradas_Informações gerais'!$C$23&gt;0))</formula1>
    </dataValidation>
    <dataValidation type="custom" allowBlank="1" showInputMessage="1" showErrorMessage="1" prompt="O número de animais produzidos ou comprados foi preenchido?" sqref="Z5:AA34">
      <formula1>AND(OR('Entradas_Informações gerais'!$B$25&lt;&gt;"",'Entradas_Informações gerais'!$C$25&lt;&gt;""),OR('Entradas_Informações gerais'!$B$25&gt;0,'Entradas_Informações gerais'!$C$25&gt;0))</formula1>
    </dataValidation>
    <dataValidation type="custom" allowBlank="1" showInputMessage="1" showErrorMessage="1" prompt="O número de animais produzidos ou comprados foi preenchido?" sqref="AL5:AM34">
      <formula1>AND(OR('Entradas_Informações gerais'!$B$27&lt;&gt;"",'Entradas_Informações gerais'!$C$27&lt;&gt;""),OR('Entradas_Informações gerais'!$B$27&gt;0,'Entradas_Informações gerais'!$C$27&gt;0))</formula1>
    </dataValidation>
    <dataValidation type="custom" allowBlank="1" showInputMessage="1" showErrorMessage="1" prompt="O número de animais produzidos ou comprados foi preenchido?" sqref="AX5:AY34">
      <formula1>AND(OR('Entradas_Informações gerais'!$B$29&lt;&gt;"",'Entradas_Informações gerais'!$C$29&lt;&gt;""),OR('Entradas_Informações gerais'!$B$29&gt;0,'Entradas_Informações gerais'!$C$29&gt;0))</formula1>
    </dataValidation>
  </dataValidations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29"/>
    <col customWidth="1" min="2" max="30" width="33.43"/>
  </cols>
  <sheetData>
    <row r="1" ht="112.5" customHeight="1">
      <c r="A1" s="1" t="s">
        <v>174</v>
      </c>
      <c r="B1" s="2" t="s">
        <v>175</v>
      </c>
      <c r="C1" s="3"/>
      <c r="D1" s="3"/>
      <c r="E1" s="4"/>
      <c r="F1" s="5"/>
      <c r="G1" s="5"/>
      <c r="H1" s="5"/>
      <c r="I1" s="5"/>
      <c r="J1" s="5"/>
      <c r="K1" s="8"/>
      <c r="L1" s="8"/>
      <c r="M1" s="8"/>
      <c r="N1" s="7"/>
      <c r="O1" s="7"/>
      <c r="P1" s="7"/>
      <c r="Q1" s="7"/>
      <c r="R1" s="7"/>
      <c r="S1" s="7"/>
      <c r="T1" s="7"/>
      <c r="U1" s="8"/>
      <c r="V1" s="8"/>
      <c r="W1" s="8"/>
      <c r="X1" s="8"/>
      <c r="Y1" s="8"/>
      <c r="Z1" s="8"/>
      <c r="AA1" s="8"/>
      <c r="AB1" s="8"/>
      <c r="AC1" s="8"/>
      <c r="AD1" s="8"/>
    </row>
    <row r="2">
      <c r="A2" s="229" t="s">
        <v>3</v>
      </c>
      <c r="B2" s="10"/>
      <c r="C2" s="10"/>
      <c r="D2" s="230" t="s">
        <v>176</v>
      </c>
      <c r="E2" s="231"/>
      <c r="F2" s="231"/>
      <c r="G2" s="231"/>
      <c r="H2" s="232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>
      <c r="A3" s="12" t="s">
        <v>177</v>
      </c>
      <c r="B3" s="13"/>
      <c r="C3" s="233" t="s">
        <v>178</v>
      </c>
      <c r="D3" s="234" t="s">
        <v>179</v>
      </c>
      <c r="E3" s="231"/>
      <c r="F3" s="231"/>
      <c r="G3" s="231"/>
      <c r="H3" s="232"/>
      <c r="I3" s="8"/>
      <c r="J3" s="8"/>
      <c r="K3" s="8"/>
      <c r="L3" s="8"/>
      <c r="M3" s="8"/>
      <c r="N3" s="8"/>
      <c r="O3" s="8"/>
      <c r="P3" s="8"/>
      <c r="Q3" s="8"/>
      <c r="R3" s="16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>
      <c r="A4" s="17" t="s">
        <v>6</v>
      </c>
      <c r="B4" s="18"/>
      <c r="C4" s="235" t="s">
        <v>180</v>
      </c>
      <c r="D4" s="234" t="s">
        <v>181</v>
      </c>
      <c r="E4" s="231"/>
      <c r="F4" s="231"/>
      <c r="G4" s="231"/>
      <c r="H4" s="232"/>
      <c r="I4" s="8"/>
      <c r="J4" s="8"/>
      <c r="K4" s="8"/>
      <c r="L4" s="8"/>
      <c r="M4" s="8"/>
      <c r="N4" s="8"/>
      <c r="O4" s="8"/>
      <c r="P4" s="8"/>
      <c r="Q4" s="8"/>
      <c r="R4" s="16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>
      <c r="A5" s="20" t="s">
        <v>8</v>
      </c>
      <c r="B5" s="18"/>
      <c r="C5" s="236" t="s">
        <v>182</v>
      </c>
      <c r="D5" s="234" t="s">
        <v>183</v>
      </c>
      <c r="E5" s="231"/>
      <c r="F5" s="231"/>
      <c r="G5" s="231"/>
      <c r="H5" s="232"/>
      <c r="I5" s="8"/>
      <c r="J5" s="8"/>
      <c r="K5" s="8"/>
      <c r="L5" s="8"/>
      <c r="M5" s="8"/>
      <c r="N5" s="8"/>
      <c r="O5" s="8"/>
      <c r="P5" s="8"/>
      <c r="Q5" s="8"/>
      <c r="R5" s="16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>
      <c r="A6" s="17" t="s">
        <v>10</v>
      </c>
      <c r="B6" s="18"/>
      <c r="C6" s="235" t="s">
        <v>184</v>
      </c>
      <c r="D6" s="234" t="s">
        <v>185</v>
      </c>
      <c r="E6" s="231"/>
      <c r="F6" s="231"/>
      <c r="G6" s="231"/>
      <c r="H6" s="232"/>
      <c r="I6" s="8"/>
      <c r="J6" s="8"/>
      <c r="K6" s="8"/>
      <c r="L6" s="8"/>
      <c r="M6" s="8"/>
      <c r="N6" s="8"/>
      <c r="O6" s="8"/>
      <c r="P6" s="8"/>
      <c r="Q6" s="8"/>
      <c r="R6" s="16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ht="14.25" customHeight="1">
      <c r="A7" s="20" t="s">
        <v>12</v>
      </c>
      <c r="B7" s="18"/>
      <c r="C7" s="237" t="s">
        <v>186</v>
      </c>
      <c r="D7" s="234" t="s">
        <v>187</v>
      </c>
      <c r="E7" s="231"/>
      <c r="F7" s="231"/>
      <c r="G7" s="231"/>
      <c r="H7" s="232"/>
      <c r="I7" s="8"/>
      <c r="J7" s="8"/>
      <c r="K7" s="8"/>
      <c r="L7" s="8"/>
      <c r="M7" s="8"/>
      <c r="N7" s="8"/>
      <c r="O7" s="8"/>
      <c r="P7" s="8"/>
      <c r="Q7" s="8"/>
      <c r="R7" s="16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>
      <c r="A8" s="17" t="s">
        <v>14</v>
      </c>
      <c r="B8" s="18"/>
      <c r="C8" s="238" t="s">
        <v>188</v>
      </c>
      <c r="D8" s="239" t="s">
        <v>189</v>
      </c>
      <c r="E8" s="231"/>
      <c r="F8" s="231"/>
      <c r="G8" s="231"/>
      <c r="H8" s="232"/>
      <c r="I8" s="8"/>
      <c r="J8" s="8"/>
      <c r="K8" s="8"/>
      <c r="L8" s="8"/>
      <c r="M8" s="8"/>
      <c r="N8" s="8"/>
      <c r="O8" s="8"/>
      <c r="P8" s="8"/>
      <c r="Q8" s="8"/>
      <c r="R8" s="16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>
      <c r="A9" s="20" t="s">
        <v>15</v>
      </c>
      <c r="B9" s="18"/>
      <c r="C9" s="240" t="s">
        <v>190</v>
      </c>
      <c r="D9" s="239" t="s">
        <v>191</v>
      </c>
      <c r="E9" s="231"/>
      <c r="F9" s="231"/>
      <c r="G9" s="231"/>
      <c r="H9" s="232"/>
      <c r="I9" s="8"/>
      <c r="J9" s="8"/>
      <c r="K9" s="8"/>
      <c r="L9" s="8"/>
      <c r="M9" s="8"/>
      <c r="N9" s="8"/>
      <c r="O9" s="8"/>
      <c r="P9" s="8"/>
      <c r="Q9" s="8"/>
      <c r="R9" s="16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>
      <c r="A10" s="17" t="s">
        <v>16</v>
      </c>
      <c r="B10" s="18"/>
      <c r="C10" s="241">
        <v>100.0</v>
      </c>
      <c r="D10" s="242" t="s">
        <v>192</v>
      </c>
      <c r="E10" s="231"/>
      <c r="F10" s="231"/>
      <c r="G10" s="231"/>
      <c r="H10" s="232"/>
      <c r="I10" s="8"/>
      <c r="J10" s="8"/>
      <c r="K10" s="8"/>
      <c r="L10" s="8"/>
      <c r="M10" s="8"/>
      <c r="N10" s="8"/>
      <c r="O10" s="8"/>
      <c r="P10" s="8"/>
      <c r="Q10" s="8"/>
      <c r="R10" s="16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>
      <c r="A11" s="20" t="s">
        <v>17</v>
      </c>
      <c r="B11" s="18"/>
      <c r="C11" s="236">
        <v>50.0</v>
      </c>
      <c r="D11" s="242" t="s">
        <v>193</v>
      </c>
      <c r="E11" s="231"/>
      <c r="F11" s="231"/>
      <c r="G11" s="231"/>
      <c r="H11" s="232"/>
      <c r="I11" s="8"/>
      <c r="J11" s="8"/>
      <c r="K11" s="8"/>
      <c r="L11" s="8"/>
      <c r="M11" s="8"/>
      <c r="N11" s="8"/>
      <c r="O11" s="8"/>
      <c r="P11" s="8"/>
      <c r="Q11" s="8"/>
      <c r="R11" s="16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ht="15.75" customHeight="1">
      <c r="A12" s="30" t="s">
        <v>18</v>
      </c>
      <c r="B12" s="18"/>
      <c r="C12" s="235">
        <v>50.0</v>
      </c>
      <c r="D12" s="242" t="s">
        <v>194</v>
      </c>
      <c r="E12" s="231"/>
      <c r="F12" s="231"/>
      <c r="G12" s="231"/>
      <c r="H12" s="232"/>
      <c r="I12" s="8"/>
      <c r="J12" s="8"/>
      <c r="K12" s="8"/>
      <c r="L12" s="8"/>
      <c r="M12" s="8"/>
      <c r="N12" s="8"/>
      <c r="O12" s="8"/>
      <c r="P12" s="8"/>
      <c r="Q12" s="8"/>
      <c r="R12" s="16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>
      <c r="A13" s="20" t="s">
        <v>19</v>
      </c>
      <c r="B13" s="18"/>
      <c r="C13" s="236">
        <v>20.0</v>
      </c>
      <c r="D13" s="234" t="s">
        <v>195</v>
      </c>
      <c r="E13" s="231"/>
      <c r="F13" s="231"/>
      <c r="G13" s="231"/>
      <c r="H13" s="232"/>
      <c r="I13" s="8"/>
      <c r="J13" s="8"/>
      <c r="K13" s="8"/>
      <c r="L13" s="8"/>
      <c r="M13" s="8"/>
      <c r="N13" s="8"/>
      <c r="O13" s="8"/>
      <c r="P13" s="8"/>
      <c r="Q13" s="8"/>
      <c r="R13" s="16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>
      <c r="A14" s="17" t="s">
        <v>20</v>
      </c>
      <c r="B14" s="18"/>
      <c r="C14" s="235">
        <v>1.5</v>
      </c>
      <c r="D14" s="234" t="s">
        <v>196</v>
      </c>
      <c r="E14" s="231"/>
      <c r="F14" s="231"/>
      <c r="G14" s="231"/>
      <c r="H14" s="232"/>
      <c r="I14" s="8"/>
      <c r="J14" s="8"/>
      <c r="K14" s="8"/>
      <c r="L14" s="8"/>
      <c r="M14" s="8"/>
      <c r="N14" s="8"/>
      <c r="O14" s="8"/>
      <c r="P14" s="8"/>
      <c r="Q14" s="8"/>
      <c r="R14" s="16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ht="15.75" customHeight="1">
      <c r="A15" s="31" t="s">
        <v>21</v>
      </c>
      <c r="B15" s="18"/>
      <c r="C15" s="243" t="s">
        <v>22</v>
      </c>
      <c r="D15" s="242" t="s">
        <v>197</v>
      </c>
      <c r="E15" s="231"/>
      <c r="F15" s="231"/>
      <c r="G15" s="231"/>
      <c r="H15" s="232"/>
      <c r="I15" s="8"/>
      <c r="J15" s="8"/>
      <c r="K15" s="8"/>
      <c r="L15" s="8"/>
      <c r="M15" s="8"/>
      <c r="N15" s="8"/>
      <c r="O15" s="8"/>
      <c r="P15" s="8"/>
      <c r="Q15" s="8"/>
      <c r="R15" s="16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ht="15.75" customHeight="1">
      <c r="A16" s="34" t="s">
        <v>23</v>
      </c>
      <c r="B16" s="18"/>
      <c r="C16" s="244" t="s">
        <v>58</v>
      </c>
      <c r="D16" s="242" t="s">
        <v>198</v>
      </c>
      <c r="E16" s="231"/>
      <c r="F16" s="231"/>
      <c r="G16" s="231"/>
      <c r="H16" s="232"/>
      <c r="I16" s="8"/>
      <c r="J16" s="8"/>
      <c r="K16" s="8"/>
      <c r="L16" s="8"/>
      <c r="M16" s="8"/>
      <c r="N16" s="8"/>
      <c r="O16" s="8"/>
      <c r="P16" s="8"/>
      <c r="Q16" s="8"/>
      <c r="R16" s="16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>
      <c r="A17" s="20" t="s">
        <v>24</v>
      </c>
      <c r="B17" s="18"/>
      <c r="C17" s="243" t="s">
        <v>199</v>
      </c>
      <c r="D17" s="242" t="s">
        <v>200</v>
      </c>
      <c r="E17" s="231"/>
      <c r="F17" s="231"/>
      <c r="G17" s="231"/>
      <c r="H17" s="232"/>
      <c r="I17" s="8"/>
      <c r="J17" s="8"/>
      <c r="K17" s="8"/>
      <c r="L17" s="8"/>
      <c r="M17" s="8"/>
      <c r="N17" s="8"/>
      <c r="O17" s="8"/>
      <c r="P17" s="8"/>
      <c r="Q17" s="8"/>
      <c r="R17" s="16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16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>
      <c r="A19" s="245" t="s">
        <v>26</v>
      </c>
      <c r="B19" s="225"/>
      <c r="C19" s="225"/>
      <c r="D19" s="225"/>
      <c r="E19" s="225"/>
      <c r="F19" s="225"/>
      <c r="G19" s="225"/>
      <c r="H19" s="246"/>
      <c r="I19" s="3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>
      <c r="A20" s="247" t="s">
        <v>27</v>
      </c>
      <c r="B20" s="248" t="s">
        <v>28</v>
      </c>
      <c r="C20" s="248" t="s">
        <v>29</v>
      </c>
      <c r="D20" s="247" t="s">
        <v>30</v>
      </c>
      <c r="E20" s="248" t="s">
        <v>31</v>
      </c>
      <c r="F20" s="249" t="s">
        <v>32</v>
      </c>
      <c r="G20" s="249" t="s">
        <v>33</v>
      </c>
      <c r="H20" s="249" t="s">
        <v>34</v>
      </c>
      <c r="I20" s="67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ht="15.75" customHeight="1">
      <c r="A21" s="44" t="s">
        <v>36</v>
      </c>
      <c r="B21" s="250">
        <v>50.0</v>
      </c>
      <c r="C21" s="250">
        <v>20.0</v>
      </c>
      <c r="D21" s="250">
        <v>250.0</v>
      </c>
      <c r="E21" s="251">
        <v>0.5</v>
      </c>
      <c r="F21" s="252"/>
      <c r="G21" s="253"/>
      <c r="H21" s="254"/>
      <c r="I21" s="255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ht="15.75" customHeight="1">
      <c r="A22" s="51" t="s">
        <v>37</v>
      </c>
      <c r="B22" s="256"/>
      <c r="C22" s="256"/>
      <c r="D22" s="256"/>
      <c r="E22" s="257"/>
      <c r="F22" s="258"/>
      <c r="G22" s="259"/>
      <c r="H22" s="260"/>
      <c r="I22" s="255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ht="15.75" customHeight="1">
      <c r="A23" s="44" t="s">
        <v>38</v>
      </c>
      <c r="B23" s="250"/>
      <c r="C23" s="250"/>
      <c r="D23" s="250"/>
      <c r="E23" s="251"/>
      <c r="F23" s="261"/>
      <c r="G23" s="259"/>
      <c r="H23" s="260"/>
      <c r="I23" s="255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 ht="15.75" customHeight="1">
      <c r="A24" s="51" t="s">
        <v>39</v>
      </c>
      <c r="B24" s="256">
        <v>100.0</v>
      </c>
      <c r="C24" s="256"/>
      <c r="D24" s="256">
        <v>350.0</v>
      </c>
      <c r="E24" s="262">
        <v>0.5</v>
      </c>
      <c r="F24" s="263">
        <v>50.0</v>
      </c>
      <c r="G24" s="259"/>
      <c r="H24" s="260"/>
      <c r="I24" s="255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ht="15.75" customHeight="1">
      <c r="A25" s="44" t="s">
        <v>40</v>
      </c>
      <c r="B25" s="250"/>
      <c r="C25" s="250"/>
      <c r="D25" s="250"/>
      <c r="E25" s="264"/>
      <c r="F25" s="251"/>
      <c r="G25" s="259"/>
      <c r="H25" s="260"/>
      <c r="I25" s="255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ht="15.75" customHeight="1">
      <c r="A26" s="51" t="s">
        <v>41</v>
      </c>
      <c r="B26" s="256"/>
      <c r="C26" s="256"/>
      <c r="D26" s="256"/>
      <c r="E26" s="262"/>
      <c r="F26" s="257"/>
      <c r="G26" s="259"/>
      <c r="H26" s="260"/>
      <c r="I26" s="255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ht="15.75" customHeight="1">
      <c r="A27" s="44" t="s">
        <v>42</v>
      </c>
      <c r="B27" s="250">
        <v>120.0</v>
      </c>
      <c r="C27" s="250">
        <v>5.0</v>
      </c>
      <c r="D27" s="250">
        <v>400.0</v>
      </c>
      <c r="E27" s="264">
        <v>0.5</v>
      </c>
      <c r="F27" s="251">
        <v>50.0</v>
      </c>
      <c r="G27" s="259"/>
      <c r="H27" s="260"/>
      <c r="I27" s="255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ht="15.75" customHeight="1">
      <c r="A28" s="51" t="s">
        <v>43</v>
      </c>
      <c r="B28" s="256"/>
      <c r="C28" s="256"/>
      <c r="D28" s="256"/>
      <c r="E28" s="262"/>
      <c r="F28" s="257"/>
      <c r="G28" s="259"/>
      <c r="H28" s="260"/>
      <c r="I28" s="255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ht="15.75" customHeight="1">
      <c r="A29" s="44" t="s">
        <v>44</v>
      </c>
      <c r="B29" s="250"/>
      <c r="C29" s="250"/>
      <c r="D29" s="250"/>
      <c r="E29" s="264"/>
      <c r="F29" s="251"/>
      <c r="G29" s="259"/>
      <c r="H29" s="260"/>
      <c r="I29" s="255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ht="15.75" customHeight="1">
      <c r="A30" s="51" t="s">
        <v>45</v>
      </c>
      <c r="B30" s="256">
        <v>400.0</v>
      </c>
      <c r="C30" s="256"/>
      <c r="D30" s="256">
        <v>550.0</v>
      </c>
      <c r="E30" s="262">
        <v>0.5</v>
      </c>
      <c r="F30" s="257">
        <v>50.0</v>
      </c>
      <c r="G30" s="259"/>
      <c r="H30" s="260"/>
      <c r="I30" s="255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ht="15.75" customHeight="1">
      <c r="A31" s="44" t="s">
        <v>46</v>
      </c>
      <c r="B31" s="250"/>
      <c r="C31" s="250"/>
      <c r="D31" s="250"/>
      <c r="E31" s="264"/>
      <c r="F31" s="251"/>
      <c r="G31" s="259"/>
      <c r="H31" s="260"/>
      <c r="I31" s="255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ht="15.75" customHeight="1">
      <c r="A32" s="51" t="s">
        <v>47</v>
      </c>
      <c r="B32" s="256"/>
      <c r="C32" s="256"/>
      <c r="D32" s="256"/>
      <c r="E32" s="265"/>
      <c r="F32" s="257"/>
      <c r="G32" s="259"/>
      <c r="H32" s="260"/>
      <c r="I32" s="255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ht="15.75" customHeight="1">
      <c r="A33" s="44" t="s">
        <v>48</v>
      </c>
      <c r="B33" s="250"/>
      <c r="C33" s="250"/>
      <c r="D33" s="266"/>
      <c r="E33" s="267"/>
      <c r="F33" s="268"/>
      <c r="G33" s="269"/>
      <c r="H33" s="270"/>
      <c r="I33" s="255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ht="15.75" customHeight="1">
      <c r="A34" s="51" t="s">
        <v>49</v>
      </c>
      <c r="B34" s="256">
        <v>30.0</v>
      </c>
      <c r="C34" s="256"/>
      <c r="D34" s="271">
        <v>600.0</v>
      </c>
      <c r="E34" s="272"/>
      <c r="F34" s="273">
        <v>40.0</v>
      </c>
      <c r="G34" s="262">
        <v>4.0</v>
      </c>
      <c r="H34" s="256">
        <v>305.0</v>
      </c>
      <c r="I34" s="59">
        <f>G34*H34</f>
        <v>1220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ht="15.75" customHeight="1">
      <c r="A35" s="274" t="s">
        <v>50</v>
      </c>
      <c r="B35" s="275"/>
      <c r="C35" s="275"/>
      <c r="D35" s="276"/>
      <c r="E35" s="277"/>
      <c r="F35" s="278"/>
      <c r="G35" s="279"/>
      <c r="H35" s="280"/>
      <c r="I35" s="15"/>
      <c r="J35" s="63"/>
      <c r="K35" s="63"/>
      <c r="L35" s="63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ht="131.25" customHeight="1">
      <c r="A36" s="78"/>
      <c r="B36" s="281" t="s">
        <v>201</v>
      </c>
      <c r="C36" s="282" t="s">
        <v>202</v>
      </c>
      <c r="D36" s="283" t="s">
        <v>203</v>
      </c>
      <c r="E36" s="282" t="s">
        <v>204</v>
      </c>
      <c r="F36" s="282" t="s">
        <v>205</v>
      </c>
      <c r="G36" s="284" t="s">
        <v>206</v>
      </c>
      <c r="H36" s="284" t="s">
        <v>207</v>
      </c>
      <c r="I36" s="15"/>
      <c r="J36" s="63"/>
      <c r="K36" s="63"/>
      <c r="L36" s="63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ht="11.2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16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ht="24.0" customHeight="1">
      <c r="A38" s="285" t="s">
        <v>51</v>
      </c>
      <c r="B38" s="37"/>
      <c r="C38" s="37"/>
      <c r="D38" s="37"/>
      <c r="E38" s="18"/>
      <c r="F38" s="65"/>
      <c r="G38" s="65"/>
      <c r="H38" s="65"/>
      <c r="I38" s="65"/>
      <c r="J38" s="65"/>
      <c r="K38" s="65"/>
      <c r="L38" s="65"/>
      <c r="M38" s="8"/>
      <c r="N38" s="8"/>
      <c r="O38" s="8"/>
      <c r="P38" s="16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ht="36.0" customHeight="1">
      <c r="A39" s="247" t="s">
        <v>27</v>
      </c>
      <c r="B39" s="286" t="s">
        <v>52</v>
      </c>
      <c r="C39" s="249" t="s">
        <v>53</v>
      </c>
      <c r="D39" s="286" t="s">
        <v>54</v>
      </c>
      <c r="E39" s="248" t="s">
        <v>55</v>
      </c>
      <c r="F39" s="8"/>
      <c r="G39" s="67"/>
      <c r="H39" s="67"/>
      <c r="I39" s="67"/>
      <c r="J39" s="67"/>
      <c r="K39" s="67"/>
      <c r="L39" s="67"/>
      <c r="M39" s="8"/>
      <c r="N39" s="8"/>
      <c r="O39" s="8"/>
      <c r="P39" s="16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ht="15.75" customHeight="1">
      <c r="A40" s="44" t="s">
        <v>36</v>
      </c>
      <c r="B40" s="236" t="s">
        <v>13</v>
      </c>
      <c r="C40" s="287" t="s">
        <v>56</v>
      </c>
      <c r="D40" s="288" t="s">
        <v>57</v>
      </c>
      <c r="E40" s="289" t="s">
        <v>58</v>
      </c>
      <c r="F40" s="8"/>
      <c r="G40" s="71"/>
      <c r="H40" s="72"/>
      <c r="I40" s="71"/>
      <c r="J40" s="73"/>
      <c r="K40" s="71"/>
      <c r="L40" s="73"/>
      <c r="M40" s="8"/>
      <c r="N40" s="8"/>
      <c r="O40" s="8"/>
      <c r="P40" s="16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ht="15.75" customHeight="1">
      <c r="A41" s="51" t="s">
        <v>37</v>
      </c>
      <c r="B41" s="235"/>
      <c r="C41" s="290"/>
      <c r="D41" s="291"/>
      <c r="E41" s="292"/>
      <c r="F41" s="8"/>
      <c r="G41" s="71"/>
      <c r="H41" s="72"/>
      <c r="I41" s="71"/>
      <c r="J41" s="73"/>
      <c r="K41" s="71"/>
      <c r="L41" s="73"/>
      <c r="M41" s="8"/>
      <c r="N41" s="8"/>
      <c r="O41" s="8"/>
      <c r="P41" s="16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ht="15.75" customHeight="1">
      <c r="A42" s="44" t="s">
        <v>38</v>
      </c>
      <c r="B42" s="236"/>
      <c r="C42" s="287"/>
      <c r="D42" s="288"/>
      <c r="E42" s="289"/>
      <c r="F42" s="8"/>
      <c r="G42" s="71"/>
      <c r="H42" s="72"/>
      <c r="I42" s="71"/>
      <c r="J42" s="73"/>
      <c r="K42" s="71"/>
      <c r="L42" s="73"/>
      <c r="M42" s="8"/>
      <c r="N42" s="8"/>
      <c r="O42" s="8"/>
      <c r="P42" s="16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ht="15.75" customHeight="1">
      <c r="A43" s="51" t="s">
        <v>39</v>
      </c>
      <c r="B43" s="235" t="s">
        <v>208</v>
      </c>
      <c r="C43" s="290" t="s">
        <v>56</v>
      </c>
      <c r="D43" s="291" t="s">
        <v>209</v>
      </c>
      <c r="E43" s="292" t="s">
        <v>22</v>
      </c>
      <c r="F43" s="8"/>
      <c r="G43" s="71"/>
      <c r="H43" s="72"/>
      <c r="I43" s="71"/>
      <c r="J43" s="73"/>
      <c r="K43" s="71"/>
      <c r="L43" s="73"/>
      <c r="M43" s="8"/>
      <c r="N43" s="8"/>
      <c r="O43" s="8"/>
      <c r="P43" s="16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ht="15.75" customHeight="1">
      <c r="A44" s="44" t="s">
        <v>40</v>
      </c>
      <c r="B44" s="236"/>
      <c r="C44" s="287"/>
      <c r="D44" s="288"/>
      <c r="E44" s="289"/>
      <c r="F44" s="8"/>
      <c r="G44" s="71"/>
      <c r="H44" s="72"/>
      <c r="I44" s="71"/>
      <c r="J44" s="73"/>
      <c r="K44" s="71"/>
      <c r="L44" s="73"/>
      <c r="M44" s="8"/>
      <c r="N44" s="8"/>
      <c r="O44" s="8"/>
      <c r="P44" s="16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 ht="15.75" customHeight="1">
      <c r="A45" s="51" t="s">
        <v>41</v>
      </c>
      <c r="B45" s="235"/>
      <c r="C45" s="290"/>
      <c r="D45" s="291"/>
      <c r="E45" s="292"/>
      <c r="F45" s="8"/>
      <c r="G45" s="71"/>
      <c r="H45" s="72"/>
      <c r="I45" s="71"/>
      <c r="J45" s="73"/>
      <c r="K45" s="71"/>
      <c r="L45" s="73"/>
      <c r="M45" s="8"/>
      <c r="N45" s="8"/>
      <c r="O45" s="8"/>
      <c r="P45" s="16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ht="15.75" customHeight="1">
      <c r="A46" s="44" t="s">
        <v>42</v>
      </c>
      <c r="B46" s="236" t="s">
        <v>13</v>
      </c>
      <c r="C46" s="287" t="s">
        <v>210</v>
      </c>
      <c r="D46" s="288" t="s">
        <v>57</v>
      </c>
      <c r="E46" s="289" t="s">
        <v>58</v>
      </c>
      <c r="F46" s="8"/>
      <c r="G46" s="71"/>
      <c r="H46" s="72"/>
      <c r="I46" s="71"/>
      <c r="J46" s="73"/>
      <c r="K46" s="71"/>
      <c r="L46" s="73"/>
      <c r="M46" s="8"/>
      <c r="N46" s="8"/>
      <c r="O46" s="8"/>
      <c r="P46" s="16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ht="15.75" customHeight="1">
      <c r="A47" s="51" t="s">
        <v>43</v>
      </c>
      <c r="B47" s="235"/>
      <c r="C47" s="290"/>
      <c r="D47" s="291"/>
      <c r="E47" s="292"/>
      <c r="F47" s="8"/>
      <c r="G47" s="71"/>
      <c r="H47" s="72"/>
      <c r="I47" s="71"/>
      <c r="J47" s="73"/>
      <c r="K47" s="71"/>
      <c r="L47" s="73"/>
      <c r="M47" s="8"/>
      <c r="N47" s="8"/>
      <c r="O47" s="8"/>
      <c r="P47" s="16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ht="15.75" customHeight="1">
      <c r="A48" s="44" t="s">
        <v>44</v>
      </c>
      <c r="B48" s="236"/>
      <c r="C48" s="287"/>
      <c r="D48" s="288"/>
      <c r="E48" s="289"/>
      <c r="F48" s="8"/>
      <c r="G48" s="71"/>
      <c r="H48" s="72"/>
      <c r="I48" s="71"/>
      <c r="J48" s="73"/>
      <c r="K48" s="71"/>
      <c r="L48" s="73"/>
      <c r="M48" s="8"/>
      <c r="N48" s="8"/>
      <c r="O48" s="8"/>
      <c r="P48" s="16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ht="15.75" customHeight="1">
      <c r="A49" s="51" t="s">
        <v>45</v>
      </c>
      <c r="B49" s="235" t="s">
        <v>211</v>
      </c>
      <c r="C49" s="293" t="s">
        <v>212</v>
      </c>
      <c r="D49" s="291" t="s">
        <v>213</v>
      </c>
      <c r="E49" s="292" t="s">
        <v>22</v>
      </c>
      <c r="F49" s="8"/>
      <c r="G49" s="71"/>
      <c r="H49" s="72"/>
      <c r="I49" s="71"/>
      <c r="J49" s="73"/>
      <c r="K49" s="71"/>
      <c r="L49" s="73"/>
      <c r="M49" s="8"/>
      <c r="N49" s="8"/>
      <c r="O49" s="8"/>
      <c r="P49" s="16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ht="15.75" customHeight="1">
      <c r="A50" s="44" t="s">
        <v>46</v>
      </c>
      <c r="B50" s="236"/>
      <c r="C50" s="294"/>
      <c r="D50" s="288"/>
      <c r="E50" s="289"/>
      <c r="F50" s="8"/>
      <c r="G50" s="71"/>
      <c r="H50" s="72"/>
      <c r="I50" s="71"/>
      <c r="J50" s="73"/>
      <c r="K50" s="71"/>
      <c r="L50" s="73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ht="15.75" customHeight="1">
      <c r="A51" s="51" t="s">
        <v>47</v>
      </c>
      <c r="B51" s="235"/>
      <c r="C51" s="293"/>
      <c r="D51" s="291"/>
      <c r="E51" s="292"/>
      <c r="F51" s="8"/>
      <c r="G51" s="71"/>
      <c r="H51" s="72"/>
      <c r="I51" s="71"/>
      <c r="J51" s="73"/>
      <c r="K51" s="71"/>
      <c r="L51" s="73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 ht="15.75" customHeight="1">
      <c r="A52" s="44" t="s">
        <v>48</v>
      </c>
      <c r="B52" s="236" t="s">
        <v>208</v>
      </c>
      <c r="C52" s="287" t="s">
        <v>56</v>
      </c>
      <c r="D52" s="288" t="s">
        <v>57</v>
      </c>
      <c r="E52" s="289" t="s">
        <v>58</v>
      </c>
      <c r="F52" s="8"/>
      <c r="G52" s="71"/>
      <c r="H52" s="72"/>
      <c r="I52" s="71"/>
      <c r="J52" s="73"/>
      <c r="K52" s="71"/>
      <c r="L52" s="73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 ht="15.75" customHeight="1">
      <c r="A53" s="51" t="s">
        <v>49</v>
      </c>
      <c r="B53" s="235"/>
      <c r="C53" s="290"/>
      <c r="D53" s="291"/>
      <c r="E53" s="292"/>
      <c r="F53" s="8"/>
      <c r="G53" s="71"/>
      <c r="H53" s="72"/>
      <c r="I53" s="71"/>
      <c r="J53" s="73"/>
      <c r="K53" s="71"/>
      <c r="L53" s="73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 ht="15.75" customHeight="1">
      <c r="A54" s="44" t="s">
        <v>50</v>
      </c>
      <c r="B54" s="295"/>
      <c r="C54" s="296"/>
      <c r="D54" s="297"/>
      <c r="E54" s="298"/>
      <c r="F54" s="8"/>
      <c r="G54" s="71"/>
      <c r="H54" s="72"/>
      <c r="I54" s="71"/>
      <c r="J54" s="73"/>
      <c r="K54" s="71"/>
      <c r="L54" s="73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ht="80.25" customHeight="1">
      <c r="A55" s="78"/>
      <c r="B55" s="299" t="s">
        <v>214</v>
      </c>
      <c r="C55" s="299" t="s">
        <v>215</v>
      </c>
      <c r="D55" s="299" t="s">
        <v>216</v>
      </c>
      <c r="E55" s="299" t="s">
        <v>217</v>
      </c>
      <c r="F55" s="8"/>
      <c r="G55" s="71"/>
      <c r="H55" s="72"/>
      <c r="I55" s="71"/>
      <c r="J55" s="73"/>
      <c r="K55" s="71"/>
      <c r="L55" s="73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 ht="326.25" customHeight="1">
      <c r="A56" s="78"/>
      <c r="B56" s="300" t="s">
        <v>218</v>
      </c>
      <c r="C56" s="300" t="s">
        <v>219</v>
      </c>
      <c r="D56" s="300" t="s">
        <v>220</v>
      </c>
      <c r="E56" s="301" t="s">
        <v>221</v>
      </c>
      <c r="F56" s="8"/>
      <c r="G56" s="71"/>
      <c r="H56" s="72"/>
      <c r="I56" s="71"/>
      <c r="J56" s="73"/>
      <c r="K56" s="71"/>
      <c r="L56" s="73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</row>
    <row r="57" ht="14.25" customHeight="1">
      <c r="A57" s="78"/>
      <c r="B57" s="79"/>
      <c r="C57" s="15"/>
      <c r="D57" s="80"/>
      <c r="E57" s="71"/>
      <c r="F57" s="71"/>
      <c r="G57" s="71"/>
      <c r="H57" s="71"/>
      <c r="I57" s="72"/>
      <c r="J57" s="71"/>
      <c r="K57" s="73"/>
      <c r="L57" s="71"/>
      <c r="M57" s="73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 ht="20.25" customHeight="1">
      <c r="A58" s="302" t="s">
        <v>59</v>
      </c>
      <c r="B58" s="37"/>
      <c r="C58" s="37"/>
      <c r="D58" s="37"/>
      <c r="E58" s="37"/>
      <c r="F58" s="37"/>
      <c r="G58" s="64"/>
      <c r="H58" s="65"/>
      <c r="I58" s="65"/>
      <c r="J58" s="65"/>
      <c r="K58" s="65"/>
      <c r="L58" s="65"/>
      <c r="M58" s="65"/>
      <c r="N58" s="65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ht="33.75" customHeight="1">
      <c r="A59" s="247" t="s">
        <v>27</v>
      </c>
      <c r="B59" s="248" t="s">
        <v>60</v>
      </c>
      <c r="C59" s="248" t="s">
        <v>61</v>
      </c>
      <c r="D59" s="248" t="s">
        <v>62</v>
      </c>
      <c r="E59" s="248" t="s">
        <v>63</v>
      </c>
      <c r="F59" s="286" t="s">
        <v>64</v>
      </c>
      <c r="G59" s="286" t="s">
        <v>65</v>
      </c>
      <c r="H59" s="303"/>
      <c r="I59" s="67"/>
      <c r="J59" s="67"/>
      <c r="K59" s="67"/>
      <c r="L59" s="67"/>
      <c r="M59" s="71"/>
      <c r="N59" s="73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 ht="15.75" customHeight="1">
      <c r="A60" s="44" t="s">
        <v>36</v>
      </c>
      <c r="B60" s="304" t="s">
        <v>66</v>
      </c>
      <c r="C60" s="294">
        <v>100.0</v>
      </c>
      <c r="D60" s="305"/>
      <c r="E60" s="250"/>
      <c r="F60" s="306"/>
      <c r="G60" s="266"/>
      <c r="H60" s="307"/>
      <c r="I60" s="82"/>
      <c r="J60" s="73"/>
      <c r="K60" s="71"/>
      <c r="L60" s="73"/>
      <c r="M60" s="71"/>
      <c r="N60" s="73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 ht="15.75" customHeight="1">
      <c r="A61" s="51" t="s">
        <v>37</v>
      </c>
      <c r="B61" s="308"/>
      <c r="C61" s="293"/>
      <c r="D61" s="309"/>
      <c r="E61" s="256"/>
      <c r="F61" s="310"/>
      <c r="G61" s="271"/>
      <c r="H61" s="307"/>
      <c r="I61" s="82"/>
      <c r="J61" s="73"/>
      <c r="K61" s="71"/>
      <c r="L61" s="73"/>
      <c r="M61" s="71"/>
      <c r="N61" s="73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</row>
    <row r="62" ht="15.75" customHeight="1">
      <c r="A62" s="44" t="s">
        <v>38</v>
      </c>
      <c r="B62" s="304"/>
      <c r="C62" s="294"/>
      <c r="D62" s="305"/>
      <c r="E62" s="250"/>
      <c r="F62" s="306"/>
      <c r="G62" s="266"/>
      <c r="H62" s="307"/>
      <c r="I62" s="82"/>
      <c r="J62" s="73"/>
      <c r="K62" s="71"/>
      <c r="L62" s="73"/>
      <c r="M62" s="71"/>
      <c r="N62" s="73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 ht="15.75" customHeight="1">
      <c r="A63" s="51" t="s">
        <v>39</v>
      </c>
      <c r="B63" s="308" t="s">
        <v>66</v>
      </c>
      <c r="C63" s="293">
        <v>50.0</v>
      </c>
      <c r="D63" s="309" t="s">
        <v>222</v>
      </c>
      <c r="E63" s="256">
        <v>30.0</v>
      </c>
      <c r="F63" s="310" t="s">
        <v>223</v>
      </c>
      <c r="G63" s="271">
        <v>20.0</v>
      </c>
      <c r="H63" s="307"/>
      <c r="I63" s="82"/>
      <c r="J63" s="73"/>
      <c r="K63" s="71"/>
      <c r="L63" s="73"/>
      <c r="M63" s="71"/>
      <c r="N63" s="73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 ht="15.75" customHeight="1">
      <c r="A64" s="44" t="s">
        <v>40</v>
      </c>
      <c r="B64" s="304"/>
      <c r="C64" s="294"/>
      <c r="D64" s="305"/>
      <c r="E64" s="250"/>
      <c r="F64" s="306"/>
      <c r="G64" s="266"/>
      <c r="H64" s="307"/>
      <c r="I64" s="82"/>
      <c r="J64" s="73"/>
      <c r="K64" s="71"/>
      <c r="L64" s="73"/>
      <c r="M64" s="71"/>
      <c r="N64" s="73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ht="15.75" customHeight="1">
      <c r="A65" s="51" t="s">
        <v>41</v>
      </c>
      <c r="B65" s="308"/>
      <c r="C65" s="293"/>
      <c r="D65" s="309"/>
      <c r="E65" s="256"/>
      <c r="F65" s="310"/>
      <c r="G65" s="271"/>
      <c r="H65" s="307"/>
      <c r="I65" s="82"/>
      <c r="J65" s="73"/>
      <c r="K65" s="71"/>
      <c r="L65" s="73"/>
      <c r="M65" s="71"/>
      <c r="N65" s="73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 ht="15.75" customHeight="1">
      <c r="A66" s="44" t="s">
        <v>42</v>
      </c>
      <c r="B66" s="304" t="s">
        <v>66</v>
      </c>
      <c r="C66" s="294">
        <v>100.0</v>
      </c>
      <c r="D66" s="305"/>
      <c r="E66" s="250"/>
      <c r="F66" s="306"/>
      <c r="G66" s="266"/>
      <c r="H66" s="307"/>
      <c r="I66" s="82"/>
      <c r="J66" s="73"/>
      <c r="K66" s="71"/>
      <c r="L66" s="73"/>
      <c r="M66" s="71"/>
      <c r="N66" s="73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ht="15.75" customHeight="1">
      <c r="A67" s="51" t="s">
        <v>43</v>
      </c>
      <c r="B67" s="308"/>
      <c r="C67" s="293"/>
      <c r="D67" s="309"/>
      <c r="E67" s="256"/>
      <c r="F67" s="310"/>
      <c r="G67" s="271"/>
      <c r="H67" s="307"/>
      <c r="I67" s="82"/>
      <c r="J67" s="73"/>
      <c r="K67" s="71"/>
      <c r="L67" s="73"/>
      <c r="M67" s="71"/>
      <c r="N67" s="73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ht="15.75" customHeight="1">
      <c r="A68" s="44" t="s">
        <v>44</v>
      </c>
      <c r="B68" s="304"/>
      <c r="C68" s="294"/>
      <c r="D68" s="305"/>
      <c r="E68" s="250"/>
      <c r="F68" s="306"/>
      <c r="G68" s="266"/>
      <c r="H68" s="307"/>
      <c r="I68" s="82"/>
      <c r="J68" s="73"/>
      <c r="K68" s="71"/>
      <c r="L68" s="73"/>
      <c r="M68" s="71"/>
      <c r="N68" s="73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ht="15.75" customHeight="1">
      <c r="A69" s="51" t="s">
        <v>45</v>
      </c>
      <c r="B69" s="308" t="s">
        <v>222</v>
      </c>
      <c r="C69" s="293">
        <v>100.0</v>
      </c>
      <c r="D69" s="309"/>
      <c r="E69" s="256"/>
      <c r="F69" s="310"/>
      <c r="G69" s="271"/>
      <c r="H69" s="307"/>
      <c r="I69" s="82"/>
      <c r="J69" s="73"/>
      <c r="K69" s="71"/>
      <c r="L69" s="73"/>
      <c r="M69" s="71"/>
      <c r="N69" s="73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ht="15.75" customHeight="1">
      <c r="A70" s="44" t="s">
        <v>46</v>
      </c>
      <c r="B70" s="304"/>
      <c r="C70" s="294"/>
      <c r="D70" s="305"/>
      <c r="E70" s="250"/>
      <c r="F70" s="306"/>
      <c r="G70" s="266"/>
      <c r="H70" s="307"/>
      <c r="I70" s="82"/>
      <c r="J70" s="73"/>
      <c r="K70" s="71"/>
      <c r="L70" s="73"/>
      <c r="M70" s="71"/>
      <c r="N70" s="73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ht="15.75" customHeight="1">
      <c r="A71" s="51" t="s">
        <v>47</v>
      </c>
      <c r="B71" s="308"/>
      <c r="C71" s="293"/>
      <c r="D71" s="309"/>
      <c r="E71" s="256"/>
      <c r="F71" s="310"/>
      <c r="G71" s="311"/>
      <c r="H71" s="307"/>
      <c r="I71" s="82"/>
      <c r="J71" s="73"/>
      <c r="K71" s="71"/>
      <c r="L71" s="73"/>
      <c r="M71" s="71"/>
      <c r="N71" s="73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 ht="15.75" customHeight="1">
      <c r="A72" s="44" t="s">
        <v>48</v>
      </c>
      <c r="B72" s="304" t="s">
        <v>66</v>
      </c>
      <c r="C72" s="294">
        <v>100.0</v>
      </c>
      <c r="D72" s="305"/>
      <c r="E72" s="250"/>
      <c r="F72" s="306"/>
      <c r="G72" s="312"/>
      <c r="H72" s="307"/>
      <c r="I72" s="82"/>
      <c r="J72" s="73"/>
      <c r="K72" s="71"/>
      <c r="L72" s="73"/>
      <c r="M72" s="71"/>
      <c r="N72" s="73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 ht="15.75" customHeight="1">
      <c r="A73" s="51" t="s">
        <v>49</v>
      </c>
      <c r="B73" s="308"/>
      <c r="C73" s="293"/>
      <c r="D73" s="309"/>
      <c r="E73" s="256"/>
      <c r="F73" s="310"/>
      <c r="G73" s="271"/>
      <c r="H73" s="307"/>
      <c r="I73" s="82"/>
      <c r="J73" s="73"/>
      <c r="K73" s="71"/>
      <c r="L73" s="73"/>
      <c r="M73" s="71"/>
      <c r="N73" s="73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 ht="15.75" customHeight="1">
      <c r="A74" s="313" t="s">
        <v>50</v>
      </c>
      <c r="B74" s="304"/>
      <c r="C74" s="314"/>
      <c r="D74" s="305"/>
      <c r="E74" s="314"/>
      <c r="F74" s="306"/>
      <c r="G74" s="315"/>
      <c r="H74" s="316"/>
      <c r="I74" s="82"/>
      <c r="J74" s="73"/>
      <c r="K74" s="71"/>
      <c r="L74" s="73"/>
      <c r="M74" s="71"/>
      <c r="N74" s="73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ht="15.75" customHeight="1">
      <c r="A75" s="317" t="s">
        <v>224</v>
      </c>
      <c r="B75" s="318" t="s">
        <v>225</v>
      </c>
      <c r="C75" s="317" t="s">
        <v>226</v>
      </c>
      <c r="D75" s="318" t="s">
        <v>225</v>
      </c>
      <c r="E75" s="317" t="s">
        <v>227</v>
      </c>
      <c r="F75" s="318" t="s">
        <v>225</v>
      </c>
      <c r="G75" s="317" t="s">
        <v>228</v>
      </c>
      <c r="H75" s="71"/>
      <c r="I75" s="82"/>
      <c r="J75" s="73"/>
      <c r="K75" s="71"/>
      <c r="L75" s="73"/>
      <c r="M75" s="71"/>
      <c r="N75" s="73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 ht="15.75" customHeight="1">
      <c r="A76" s="319" t="s">
        <v>229</v>
      </c>
      <c r="B76" s="231"/>
      <c r="C76" s="231"/>
      <c r="D76" s="231"/>
      <c r="E76" s="231"/>
      <c r="F76" s="231"/>
      <c r="G76" s="232"/>
      <c r="H76" s="320"/>
      <c r="I76" s="320"/>
      <c r="J76" s="320"/>
      <c r="K76" s="320"/>
      <c r="L76" s="320"/>
      <c r="M76" s="320"/>
      <c r="N76" s="320"/>
      <c r="O76" s="320"/>
      <c r="P76" s="320"/>
      <c r="Q76" s="320"/>
      <c r="R76" s="320"/>
      <c r="S76" s="320"/>
      <c r="T76" s="320"/>
      <c r="U76" s="320"/>
      <c r="V76" s="320"/>
      <c r="W76" s="320"/>
      <c r="X76" s="320"/>
      <c r="Y76" s="320"/>
      <c r="Z76" s="320"/>
      <c r="AA76" s="320"/>
      <c r="AB76" s="320"/>
      <c r="AC76" s="320"/>
      <c r="AD76" s="320"/>
    </row>
    <row r="77" ht="157.5" customHeight="1">
      <c r="A77" s="321" t="s">
        <v>230</v>
      </c>
      <c r="B77" s="322" t="s">
        <v>231</v>
      </c>
      <c r="C77" s="321" t="s">
        <v>232</v>
      </c>
      <c r="D77" s="322" t="s">
        <v>233</v>
      </c>
      <c r="E77" s="321" t="s">
        <v>234</v>
      </c>
      <c r="F77" s="323" t="s">
        <v>235</v>
      </c>
      <c r="G77" s="232"/>
      <c r="H77" s="71"/>
      <c r="I77" s="82"/>
      <c r="J77" s="73"/>
      <c r="K77" s="71"/>
      <c r="L77" s="73"/>
      <c r="M77" s="71"/>
      <c r="N77" s="73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78" ht="15.75" customHeight="1">
      <c r="A78" s="8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 ht="20.25" customHeight="1">
      <c r="A79" s="84" t="s">
        <v>67</v>
      </c>
      <c r="B79" s="85"/>
      <c r="C79" s="86"/>
      <c r="D79" s="87"/>
      <c r="E79" s="87"/>
      <c r="F79" s="88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 ht="53.25" customHeight="1">
      <c r="A80" s="324" t="s">
        <v>27</v>
      </c>
      <c r="B80" s="324" t="s">
        <v>68</v>
      </c>
      <c r="C80" s="325" t="s">
        <v>69</v>
      </c>
      <c r="D80" s="67"/>
      <c r="E80" s="67"/>
      <c r="F80" s="88"/>
      <c r="G80" s="67"/>
      <c r="H80" s="67"/>
      <c r="I80" s="67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8"/>
      <c r="V80" s="8"/>
      <c r="W80" s="8"/>
      <c r="X80" s="8"/>
      <c r="Y80" s="8"/>
      <c r="Z80" s="8"/>
      <c r="AA80" s="8"/>
      <c r="AB80" s="8"/>
      <c r="AC80" s="8"/>
      <c r="AD80" s="8"/>
    </row>
    <row r="81" ht="15.75" customHeight="1">
      <c r="A81" s="92" t="s">
        <v>70</v>
      </c>
      <c r="B81" s="326">
        <v>10.5</v>
      </c>
      <c r="C81" s="94"/>
      <c r="D81" s="327" t="s">
        <v>236</v>
      </c>
      <c r="E81" s="328"/>
      <c r="F81" s="328"/>
      <c r="G81" s="329"/>
      <c r="H81" s="95"/>
      <c r="I81" s="95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"/>
      <c r="V81" s="8"/>
      <c r="W81" s="8"/>
      <c r="X81" s="8"/>
      <c r="Y81" s="8"/>
      <c r="Z81" s="8"/>
      <c r="AA81" s="8"/>
      <c r="AB81" s="8"/>
      <c r="AC81" s="8"/>
      <c r="AD81" s="8"/>
    </row>
    <row r="82" ht="15.75" customHeight="1">
      <c r="A82" s="96" t="s">
        <v>71</v>
      </c>
      <c r="B82" s="330">
        <v>20.0</v>
      </c>
      <c r="C82" s="94"/>
      <c r="D82" s="327" t="s">
        <v>237</v>
      </c>
      <c r="E82" s="328"/>
      <c r="F82" s="328"/>
      <c r="G82" s="329"/>
      <c r="H82" s="95"/>
      <c r="I82" s="95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ht="15.75" customHeight="1">
      <c r="A83" s="92" t="s">
        <v>72</v>
      </c>
      <c r="B83" s="326">
        <v>30.0</v>
      </c>
      <c r="C83" s="94"/>
      <c r="D83" s="327" t="s">
        <v>238</v>
      </c>
      <c r="E83" s="328"/>
      <c r="F83" s="328"/>
      <c r="G83" s="329"/>
      <c r="H83" s="95"/>
      <c r="I83" s="95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 ht="15.75" customHeight="1">
      <c r="A84" s="96" t="s">
        <v>73</v>
      </c>
      <c r="B84" s="330">
        <v>2.0</v>
      </c>
      <c r="C84" s="94"/>
      <c r="D84" s="327" t="s">
        <v>239</v>
      </c>
      <c r="E84" s="328"/>
      <c r="F84" s="328"/>
      <c r="G84" s="329"/>
      <c r="H84" s="100"/>
      <c r="I84" s="99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 ht="15.75" customHeight="1">
      <c r="A85" s="98" t="s">
        <v>74</v>
      </c>
      <c r="B85" s="326">
        <v>2.0</v>
      </c>
      <c r="C85" s="94"/>
      <c r="D85" s="331" t="s">
        <v>240</v>
      </c>
      <c r="E85" s="332"/>
      <c r="F85" s="332"/>
      <c r="G85" s="333"/>
      <c r="H85" s="100"/>
      <c r="I85" s="99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 ht="15.75" customHeight="1">
      <c r="A86" s="101" t="s">
        <v>75</v>
      </c>
      <c r="B86" s="334">
        <v>1800.0</v>
      </c>
      <c r="C86" s="335">
        <v>1000.0</v>
      </c>
      <c r="D86" s="331" t="s">
        <v>241</v>
      </c>
      <c r="E86" s="332"/>
      <c r="F86" s="332"/>
      <c r="G86" s="333"/>
      <c r="H86" s="100"/>
      <c r="I86" s="99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 ht="15.75" customHeight="1">
      <c r="A87" s="103" t="s">
        <v>76</v>
      </c>
      <c r="B87" s="336">
        <v>5000.0</v>
      </c>
      <c r="C87" s="337">
        <v>2000.0</v>
      </c>
      <c r="D87" s="331" t="s">
        <v>242</v>
      </c>
      <c r="E87" s="332"/>
      <c r="F87" s="332"/>
      <c r="G87" s="333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</row>
    <row r="88" ht="68.25" customHeight="1">
      <c r="A88" s="223"/>
      <c r="B88" s="338"/>
      <c r="C88" s="339" t="s">
        <v>243</v>
      </c>
      <c r="D88" s="340"/>
      <c r="E88" s="340"/>
      <c r="F88" s="340"/>
      <c r="G88" s="340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</row>
    <row r="89" ht="15.75" customHeight="1">
      <c r="A89" s="223"/>
      <c r="B89" s="338"/>
      <c r="C89" s="8"/>
      <c r="D89" s="340"/>
      <c r="E89" s="340"/>
      <c r="F89" s="340"/>
      <c r="G89" s="340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</row>
    <row r="90" ht="22.5" hidden="1" customHeight="1">
      <c r="A90" s="84"/>
      <c r="B90" s="85"/>
      <c r="C90" s="86"/>
      <c r="D90" s="107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 ht="15.75" hidden="1" customHeight="1">
      <c r="A91" s="248"/>
      <c r="B91" s="286"/>
      <c r="C91" s="341"/>
      <c r="D91" s="67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</row>
    <row r="92" ht="28.5" hidden="1" customHeight="1">
      <c r="A92" s="133"/>
      <c r="B92" s="342"/>
      <c r="C92" s="343"/>
      <c r="D92" s="344"/>
      <c r="E92" s="231"/>
      <c r="F92" s="232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</row>
    <row r="93" ht="33.0" hidden="1" customHeight="1">
      <c r="A93" s="128"/>
      <c r="B93" s="345"/>
      <c r="C93" s="346"/>
      <c r="D93" s="344"/>
      <c r="E93" s="231"/>
      <c r="F93" s="232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</row>
    <row r="94" ht="33.75" hidden="1" customHeight="1">
      <c r="A94" s="124"/>
      <c r="B94" s="347"/>
      <c r="C94" s="348"/>
      <c r="D94" s="344"/>
      <c r="E94" s="231"/>
      <c r="F94" s="232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</row>
    <row r="95" ht="36.0" hidden="1" customHeight="1">
      <c r="A95" s="126"/>
      <c r="B95" s="349"/>
      <c r="C95" s="350"/>
      <c r="D95" s="344"/>
      <c r="E95" s="231"/>
      <c r="F95" s="232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</row>
    <row r="96" ht="29.25" hidden="1" customHeight="1">
      <c r="A96" s="44"/>
      <c r="B96" s="351"/>
      <c r="C96" s="352"/>
      <c r="D96" s="344"/>
      <c r="E96" s="231"/>
      <c r="F96" s="232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</row>
    <row r="97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</row>
    <row r="98" ht="23.25" customHeight="1">
      <c r="A98" s="106" t="s">
        <v>77</v>
      </c>
      <c r="B98" s="37"/>
      <c r="C98" s="37"/>
      <c r="D98" s="64"/>
      <c r="E98" s="107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</row>
    <row r="99" ht="50.25" customHeight="1">
      <c r="A99" s="325" t="s">
        <v>244</v>
      </c>
      <c r="B99" s="325" t="s">
        <v>79</v>
      </c>
      <c r="C99" s="325" t="s">
        <v>80</v>
      </c>
      <c r="D99" s="325" t="s">
        <v>81</v>
      </c>
      <c r="E99" s="8"/>
      <c r="F99" s="67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</row>
    <row r="100" ht="15.75" customHeight="1">
      <c r="A100" s="353" t="s">
        <v>82</v>
      </c>
      <c r="B100" s="294">
        <v>50.0</v>
      </c>
      <c r="C100" s="289" t="s">
        <v>245</v>
      </c>
      <c r="D100" s="289" t="s">
        <v>246</v>
      </c>
      <c r="E100" s="8"/>
      <c r="F100" s="100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</row>
    <row r="101" ht="15.75" customHeight="1">
      <c r="A101" s="354" t="s">
        <v>84</v>
      </c>
      <c r="B101" s="355">
        <v>50.0</v>
      </c>
      <c r="C101" s="356" t="s">
        <v>245</v>
      </c>
      <c r="D101" s="356" t="s">
        <v>247</v>
      </c>
      <c r="E101" s="8"/>
      <c r="F101" s="100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</row>
    <row r="102" ht="15.75" customHeight="1">
      <c r="A102" s="357"/>
      <c r="B102" s="358" t="s">
        <v>248</v>
      </c>
      <c r="C102" s="359" t="s">
        <v>249</v>
      </c>
      <c r="D102" s="360" t="s">
        <v>250</v>
      </c>
      <c r="E102" s="8"/>
      <c r="F102" s="100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</row>
    <row r="104" ht="22.5" customHeight="1">
      <c r="A104" s="84" t="s">
        <v>85</v>
      </c>
      <c r="B104" s="85"/>
      <c r="C104" s="85"/>
      <c r="D104" s="109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</row>
    <row r="105" ht="36.75" customHeight="1">
      <c r="A105" s="325" t="s">
        <v>86</v>
      </c>
      <c r="B105" s="325" t="s">
        <v>87</v>
      </c>
      <c r="C105" s="248" t="s">
        <v>79</v>
      </c>
      <c r="D105" s="325" t="s">
        <v>88</v>
      </c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</row>
    <row r="106" ht="15.75" customHeight="1">
      <c r="A106" s="342" t="s">
        <v>251</v>
      </c>
      <c r="B106" s="294">
        <v>300.0</v>
      </c>
      <c r="C106" s="342">
        <v>10.0</v>
      </c>
      <c r="D106" s="342">
        <f>B106*C106</f>
        <v>3000</v>
      </c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 ht="15.75" customHeight="1">
      <c r="A107" s="345" t="s">
        <v>252</v>
      </c>
      <c r="B107" s="345"/>
      <c r="C107" s="361"/>
      <c r="D107" s="345">
        <v>3000.0</v>
      </c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</row>
    <row r="108" ht="15.75" customHeight="1">
      <c r="A108" s="342"/>
      <c r="B108" s="342"/>
      <c r="C108" s="362"/>
      <c r="D108" s="342">
        <f t="shared" ref="D108:D111" si="1">B108*C108</f>
        <v>0</v>
      </c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</row>
    <row r="109" ht="15.75" customHeight="1">
      <c r="A109" s="345"/>
      <c r="B109" s="345"/>
      <c r="C109" s="361"/>
      <c r="D109" s="345">
        <f t="shared" si="1"/>
        <v>0</v>
      </c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</row>
    <row r="110" ht="15.75" customHeight="1">
      <c r="A110" s="342"/>
      <c r="B110" s="342"/>
      <c r="C110" s="362"/>
      <c r="D110" s="342">
        <f t="shared" si="1"/>
        <v>0</v>
      </c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 ht="15.75" customHeight="1">
      <c r="A111" s="345"/>
      <c r="B111" s="345"/>
      <c r="C111" s="363"/>
      <c r="D111" s="345">
        <f t="shared" si="1"/>
        <v>0</v>
      </c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</row>
    <row r="112" ht="96.75" customHeight="1">
      <c r="A112" s="299" t="s">
        <v>253</v>
      </c>
      <c r="B112" s="299" t="s">
        <v>254</v>
      </c>
      <c r="C112" s="299" t="s">
        <v>255</v>
      </c>
      <c r="D112" s="299" t="s">
        <v>256</v>
      </c>
      <c r="E112" s="364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</row>
    <row r="113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</row>
    <row r="114" ht="22.5" customHeight="1">
      <c r="A114" s="36" t="s">
        <v>89</v>
      </c>
      <c r="B114" s="37"/>
      <c r="C114" s="37"/>
      <c r="D114" s="64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365"/>
      <c r="AD114" s="365"/>
    </row>
    <row r="115" ht="15.75" customHeight="1">
      <c r="A115" s="40" t="s">
        <v>90</v>
      </c>
      <c r="B115" s="110" t="s">
        <v>91</v>
      </c>
      <c r="C115" s="67"/>
      <c r="D115" s="111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</row>
    <row r="116" ht="15.75" customHeight="1">
      <c r="A116" s="112" t="s">
        <v>92</v>
      </c>
      <c r="B116" s="366">
        <v>700000.0</v>
      </c>
      <c r="C116" s="367" t="s">
        <v>257</v>
      </c>
      <c r="D116" s="368"/>
      <c r="E116" s="368"/>
      <c r="F116" s="369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</row>
    <row r="117" ht="15.75" customHeight="1">
      <c r="A117" s="66" t="s">
        <v>93</v>
      </c>
      <c r="B117" s="90" t="s">
        <v>94</v>
      </c>
      <c r="C117" s="370" t="s">
        <v>258</v>
      </c>
      <c r="D117" s="368"/>
      <c r="E117" s="368"/>
      <c r="F117" s="369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</row>
    <row r="118" ht="15.75" customHeight="1">
      <c r="A118" s="114" t="s">
        <v>95</v>
      </c>
      <c r="B118" s="371">
        <v>80.0</v>
      </c>
      <c r="C118" s="116"/>
      <c r="D118" s="117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</row>
    <row r="119" ht="15.75" customHeight="1">
      <c r="A119" s="118" t="s">
        <v>96</v>
      </c>
      <c r="B119" s="372">
        <v>10.0</v>
      </c>
      <c r="C119" s="116"/>
      <c r="D119" s="117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</row>
    <row r="120" ht="15.75" customHeight="1">
      <c r="A120" s="119" t="s">
        <v>97</v>
      </c>
      <c r="B120" s="373"/>
      <c r="C120" s="116"/>
      <c r="D120" s="117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</row>
    <row r="121" ht="15.75" customHeight="1">
      <c r="A121" s="121" t="s">
        <v>98</v>
      </c>
      <c r="B121" s="374">
        <v>10.0</v>
      </c>
      <c r="C121" s="116"/>
      <c r="D121" s="117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</row>
    <row r="122" ht="15.75" customHeight="1">
      <c r="A122" s="66" t="s">
        <v>99</v>
      </c>
      <c r="B122" s="39" t="s">
        <v>100</v>
      </c>
      <c r="C122" s="123" t="s">
        <v>101</v>
      </c>
      <c r="D122" s="18"/>
      <c r="E122" s="367" t="s">
        <v>259</v>
      </c>
      <c r="F122" s="368"/>
      <c r="G122" s="368"/>
      <c r="H122" s="369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</row>
    <row r="123" ht="15.75" customHeight="1">
      <c r="A123" s="124" t="s">
        <v>102</v>
      </c>
      <c r="B123" s="32"/>
      <c r="C123" s="125"/>
      <c r="D123" s="18"/>
      <c r="E123" s="367" t="s">
        <v>260</v>
      </c>
      <c r="F123" s="368"/>
      <c r="G123" s="368"/>
      <c r="H123" s="369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</row>
    <row r="124" ht="15.75" customHeight="1">
      <c r="A124" s="126" t="s">
        <v>103</v>
      </c>
      <c r="B124" s="35"/>
      <c r="C124" s="72"/>
      <c r="D124" s="127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</row>
    <row r="125" ht="15.75" customHeight="1">
      <c r="A125" s="124" t="s">
        <v>104</v>
      </c>
      <c r="B125" s="32"/>
      <c r="C125" s="116"/>
      <c r="D125" s="117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</row>
    <row r="126" ht="15.75" customHeight="1">
      <c r="A126" s="128" t="s">
        <v>105</v>
      </c>
      <c r="B126" s="35"/>
      <c r="C126" s="116"/>
      <c r="D126" s="117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</row>
    <row r="127" ht="15.75" customHeight="1">
      <c r="A127" s="129" t="s">
        <v>106</v>
      </c>
      <c r="B127" s="130" t="s">
        <v>100</v>
      </c>
      <c r="C127" s="370" t="s">
        <v>261</v>
      </c>
      <c r="D127" s="368"/>
      <c r="E127" s="368"/>
      <c r="F127" s="369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</row>
    <row r="128" ht="15.75" customHeight="1">
      <c r="A128" s="128"/>
      <c r="B128" s="132"/>
      <c r="C128" s="8"/>
      <c r="D128" s="131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</row>
    <row r="129" ht="15.75" customHeight="1">
      <c r="A129" s="133"/>
      <c r="B129" s="134"/>
      <c r="C129" s="8"/>
      <c r="D129" s="131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</row>
    <row r="130" ht="15.75" customHeight="1">
      <c r="A130" s="128"/>
      <c r="B130" s="132"/>
      <c r="C130" s="8"/>
      <c r="D130" s="131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</row>
    <row r="131" ht="15.75" customHeight="1">
      <c r="A131" s="133"/>
      <c r="B131" s="134"/>
      <c r="C131" s="135"/>
      <c r="D131" s="136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</row>
    <row r="132" ht="16.5" customHeight="1">
      <c r="A132" s="137"/>
      <c r="B132" s="137"/>
      <c r="C132" s="137"/>
      <c r="D132" s="107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</row>
    <row r="133" ht="22.5" customHeight="1">
      <c r="A133" s="138" t="s">
        <v>107</v>
      </c>
      <c r="B133" s="139"/>
      <c r="C133" s="137"/>
      <c r="D133" s="107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</row>
    <row r="134" ht="15.75" customHeight="1">
      <c r="A134" s="140" t="s">
        <v>108</v>
      </c>
      <c r="B134" s="130" t="s">
        <v>109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</row>
    <row r="135" ht="15.75" customHeight="1">
      <c r="A135" s="141" t="s">
        <v>110</v>
      </c>
      <c r="B135" s="375" t="s">
        <v>22</v>
      </c>
      <c r="C135" s="234" t="s">
        <v>262</v>
      </c>
      <c r="D135" s="231"/>
      <c r="E135" s="231"/>
      <c r="F135" s="231"/>
      <c r="G135" s="232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</row>
    <row r="136" ht="31.5" customHeight="1">
      <c r="A136" s="143" t="s">
        <v>111</v>
      </c>
      <c r="B136" s="372">
        <v>1000000.0</v>
      </c>
      <c r="C136" s="376" t="s">
        <v>263</v>
      </c>
      <c r="D136" s="368"/>
      <c r="E136" s="368"/>
      <c r="F136" s="369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</row>
    <row r="137" ht="15.75" customHeight="1">
      <c r="A137" s="133" t="s">
        <v>112</v>
      </c>
      <c r="B137" s="377">
        <v>200.0</v>
      </c>
      <c r="C137" s="376" t="s">
        <v>264</v>
      </c>
      <c r="D137" s="368"/>
      <c r="E137" s="368"/>
      <c r="F137" s="369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</row>
    <row r="138" ht="15.75" customHeight="1">
      <c r="A138" s="144" t="s">
        <v>113</v>
      </c>
      <c r="B138" s="378"/>
      <c r="C138" s="376" t="s">
        <v>265</v>
      </c>
      <c r="D138" s="368"/>
      <c r="E138" s="368"/>
      <c r="F138" s="369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</row>
    <row r="139" ht="15.75" customHeight="1">
      <c r="A139" s="133" t="s">
        <v>112</v>
      </c>
      <c r="B139" s="379"/>
      <c r="C139" s="376" t="s">
        <v>264</v>
      </c>
      <c r="D139" s="368"/>
      <c r="E139" s="368"/>
      <c r="F139" s="369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</row>
    <row r="140" ht="15.75" customHeight="1">
      <c r="A140" s="40" t="s">
        <v>114</v>
      </c>
      <c r="B140" s="90" t="s">
        <v>109</v>
      </c>
      <c r="C140" s="67"/>
      <c r="D140" s="67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</row>
    <row r="141" ht="15.75" customHeight="1">
      <c r="A141" s="146" t="s">
        <v>23</v>
      </c>
      <c r="B141" s="375" t="s">
        <v>58</v>
      </c>
      <c r="C141" s="234" t="s">
        <v>262</v>
      </c>
      <c r="D141" s="231"/>
      <c r="E141" s="231"/>
      <c r="F141" s="231"/>
      <c r="G141" s="232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</row>
    <row r="142" ht="15.75" customHeight="1">
      <c r="A142" s="128" t="s">
        <v>115</v>
      </c>
      <c r="B142" s="380"/>
      <c r="C142" s="376" t="s">
        <v>266</v>
      </c>
      <c r="D142" s="368"/>
      <c r="E142" s="368"/>
      <c r="F142" s="369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</row>
    <row r="143" ht="15.75" customHeight="1">
      <c r="A143" s="133" t="s">
        <v>112</v>
      </c>
      <c r="B143" s="21"/>
      <c r="C143" s="376" t="s">
        <v>264</v>
      </c>
      <c r="D143" s="368"/>
      <c r="E143" s="368"/>
      <c r="F143" s="369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</row>
    <row r="144" ht="15.75" customHeight="1">
      <c r="A144" s="147" t="s">
        <v>116</v>
      </c>
      <c r="B144" s="381" t="s">
        <v>22</v>
      </c>
      <c r="C144" s="234" t="s">
        <v>262</v>
      </c>
      <c r="D144" s="231"/>
      <c r="E144" s="231"/>
      <c r="F144" s="231"/>
      <c r="G144" s="232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</row>
    <row r="145" ht="15.75" customHeight="1">
      <c r="A145" s="149" t="s">
        <v>117</v>
      </c>
      <c r="B145" s="377">
        <v>10000.0</v>
      </c>
      <c r="C145" s="376" t="s">
        <v>267</v>
      </c>
      <c r="D145" s="368"/>
      <c r="E145" s="368"/>
      <c r="F145" s="369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</row>
    <row r="146" ht="15.75" customHeight="1">
      <c r="A146" s="128" t="s">
        <v>112</v>
      </c>
      <c r="B146" s="372">
        <v>100.0</v>
      </c>
      <c r="C146" s="376" t="s">
        <v>264</v>
      </c>
      <c r="D146" s="368"/>
      <c r="E146" s="368"/>
      <c r="F146" s="369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</row>
    <row r="147" ht="15.75" customHeight="1">
      <c r="A147" s="151" t="s">
        <v>118</v>
      </c>
      <c r="B147" s="41" t="s">
        <v>119</v>
      </c>
      <c r="C147" s="376" t="s">
        <v>268</v>
      </c>
      <c r="D147" s="368"/>
      <c r="E147" s="368"/>
      <c r="F147" s="369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</row>
    <row r="148" ht="15.75" customHeight="1">
      <c r="A148" s="152" t="s">
        <v>120</v>
      </c>
      <c r="B148" s="382">
        <v>25.0</v>
      </c>
      <c r="C148" s="80"/>
      <c r="D148" s="150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</row>
    <row r="149" ht="15.75" customHeight="1">
      <c r="A149" s="154" t="s">
        <v>121</v>
      </c>
      <c r="B149" s="383"/>
      <c r="C149" s="80"/>
      <c r="D149" s="150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</row>
    <row r="150" ht="15.75" customHeight="1">
      <c r="A150" s="152" t="s">
        <v>122</v>
      </c>
      <c r="B150" s="384"/>
      <c r="C150" s="80"/>
      <c r="D150" s="150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</row>
    <row r="151" ht="15.75" customHeight="1">
      <c r="A151" s="154" t="s">
        <v>123</v>
      </c>
      <c r="B151" s="383"/>
      <c r="C151" s="79"/>
      <c r="D151" s="150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</row>
    <row r="15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</row>
    <row r="153" ht="15.75" customHeight="1">
      <c r="A153" s="156" t="s">
        <v>124</v>
      </c>
      <c r="B153" s="157"/>
      <c r="C153" s="158"/>
      <c r="D153" s="159" t="s">
        <v>125</v>
      </c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</row>
    <row r="154" ht="15.75" customHeight="1">
      <c r="A154" s="160"/>
      <c r="B154" s="161"/>
      <c r="C154" s="162"/>
      <c r="D154" s="385" t="s">
        <v>22</v>
      </c>
      <c r="E154" s="234" t="s">
        <v>262</v>
      </c>
      <c r="F154" s="231"/>
      <c r="G154" s="231"/>
      <c r="H154" s="231"/>
      <c r="I154" s="232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</row>
    <row r="155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</row>
    <row r="156" ht="27.75" customHeight="1">
      <c r="A156" s="386" t="s">
        <v>269</v>
      </c>
      <c r="B156" s="387"/>
      <c r="C156" s="388"/>
      <c r="D156" s="389"/>
      <c r="E156" s="389"/>
      <c r="F156" s="389"/>
      <c r="G156" s="389"/>
      <c r="H156" s="389"/>
      <c r="I156" s="389"/>
      <c r="J156" s="389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</row>
    <row r="157" ht="26.25" customHeight="1">
      <c r="A157" s="390" t="s">
        <v>3</v>
      </c>
      <c r="B157" s="391"/>
      <c r="C157" s="392"/>
      <c r="D157" s="392"/>
      <c r="E157" s="392"/>
      <c r="F157" s="392"/>
      <c r="G157" s="392"/>
      <c r="H157" s="393" t="s">
        <v>270</v>
      </c>
      <c r="I157" s="394"/>
      <c r="J157" s="395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</row>
    <row r="158" ht="15.75" customHeight="1">
      <c r="A158" s="171" t="s">
        <v>127</v>
      </c>
      <c r="B158" s="396" t="s">
        <v>271</v>
      </c>
      <c r="C158" s="165"/>
      <c r="D158" s="165"/>
      <c r="E158" s="165"/>
      <c r="F158" s="165"/>
      <c r="G158" s="397"/>
      <c r="H158" s="398" t="s">
        <v>272</v>
      </c>
      <c r="I158" s="399" t="s">
        <v>273</v>
      </c>
      <c r="J158" s="400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</row>
    <row r="159" ht="53.25" customHeight="1">
      <c r="A159" s="176"/>
      <c r="B159" s="177" t="s">
        <v>274</v>
      </c>
      <c r="C159" s="178" t="s">
        <v>275</v>
      </c>
      <c r="D159" s="178" t="s">
        <v>276</v>
      </c>
      <c r="E159" s="178" t="s">
        <v>277</v>
      </c>
      <c r="F159" s="178" t="s">
        <v>278</v>
      </c>
      <c r="G159" s="180" t="s">
        <v>279</v>
      </c>
      <c r="H159" s="401" t="s">
        <v>280</v>
      </c>
      <c r="I159" s="401" t="s">
        <v>281</v>
      </c>
      <c r="J159" s="402" t="s">
        <v>282</v>
      </c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</row>
    <row r="160" ht="15.75" customHeight="1">
      <c r="A160" s="403" t="s">
        <v>283</v>
      </c>
      <c r="B160" s="404">
        <v>3.0</v>
      </c>
      <c r="C160" s="405" t="str">
        <f t="shared" ref="C160:C161" si="2">IF(B160&gt;0,(B160*(D160/100)),0)</f>
        <v>#REF!</v>
      </c>
      <c r="D160" s="405" t="str">
        <f t="shared" ref="D160:D162" si="3">IF(B160&gt;0,VLOOKUP(A160,'[1]Lista Suspensa'!$A$1:$F$90,3,)," ")</f>
        <v>#REF!</v>
      </c>
      <c r="E160" s="405" t="str">
        <f t="shared" ref="E160:E162" si="4">IF(OR(B160&gt;0,C160&gt;0),VLOOKUP(A160,'[1]Lista Suspensa'!$A$1:$F$90,4,),0)</f>
        <v>#REF!</v>
      </c>
      <c r="F160" s="405" t="str">
        <f t="shared" ref="F160:F162" si="5">IF(OR(B160&gt;0,C160&gt;0),VLOOKUP(A160,'[1]Lista Suspensa'!$A$1:$F$90,5,),0)</f>
        <v>#REF!</v>
      </c>
      <c r="G160" s="406" t="str">
        <f t="shared" ref="G160:G162" si="6">IF(OR(B160&gt;0,C160&gt;0),VLOOKUP(A160,'[1]Lista Suspensa'!$A$1:$F$90,6,),0)</f>
        <v>#REF!</v>
      </c>
      <c r="H160" s="407"/>
      <c r="I160" s="407"/>
      <c r="J160" s="40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</row>
    <row r="161" ht="15.75" customHeight="1">
      <c r="A161" s="409" t="s">
        <v>284</v>
      </c>
      <c r="B161" s="410">
        <v>1.0</v>
      </c>
      <c r="C161" s="411" t="str">
        <f t="shared" si="2"/>
        <v>#REF!</v>
      </c>
      <c r="D161" s="411" t="str">
        <f t="shared" si="3"/>
        <v>#REF!</v>
      </c>
      <c r="E161" s="411" t="str">
        <f t="shared" si="4"/>
        <v>#REF!</v>
      </c>
      <c r="F161" s="411" t="str">
        <f t="shared" si="5"/>
        <v>#REF!</v>
      </c>
      <c r="G161" s="412" t="str">
        <f t="shared" si="6"/>
        <v>#REF!</v>
      </c>
      <c r="H161" s="413"/>
      <c r="I161" s="413"/>
      <c r="J161" s="414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</row>
    <row r="162" ht="15.75" customHeight="1">
      <c r="A162" s="403" t="s">
        <v>285</v>
      </c>
      <c r="B162" s="404"/>
      <c r="C162" s="405">
        <v>5.0</v>
      </c>
      <c r="D162" s="405" t="str">
        <f t="shared" si="3"/>
        <v> </v>
      </c>
      <c r="E162" s="405" t="str">
        <f t="shared" si="4"/>
        <v>#REF!</v>
      </c>
      <c r="F162" s="405" t="str">
        <f t="shared" si="5"/>
        <v>#REF!</v>
      </c>
      <c r="G162" s="406" t="str">
        <f t="shared" si="6"/>
        <v>#REF!</v>
      </c>
      <c r="H162" s="407"/>
      <c r="I162" s="407"/>
      <c r="J162" s="40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</row>
    <row r="163" ht="15.75" customHeight="1">
      <c r="A163" s="409" t="s">
        <v>286</v>
      </c>
      <c r="B163" s="410">
        <v>0.5</v>
      </c>
      <c r="C163" s="411">
        <f t="shared" ref="C163:C164" si="7">IF(B163&gt;0,(B163*(D163/100)),0)</f>
        <v>0.4378</v>
      </c>
      <c r="D163" s="411">
        <v>87.56</v>
      </c>
      <c r="E163" s="411">
        <v>9.21</v>
      </c>
      <c r="F163" s="411">
        <v>69.14</v>
      </c>
      <c r="G163" s="412">
        <v>0.61606</v>
      </c>
      <c r="H163" s="413"/>
      <c r="I163" s="413"/>
      <c r="J163" s="414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</row>
    <row r="164" ht="15.75" customHeight="1">
      <c r="A164" s="415"/>
      <c r="B164" s="416"/>
      <c r="C164" s="417">
        <f t="shared" si="7"/>
        <v>0</v>
      </c>
      <c r="D164" s="417" t="str">
        <f>IF(B164&gt;0,VLOOKUP(A164,'[1]Lista Suspensa'!$A$1:$F$90,3,)," ")</f>
        <v> </v>
      </c>
      <c r="E164" s="417">
        <f>IF(OR(B164&gt;0,C164&gt;0),VLOOKUP(A164,'[1]Lista Suspensa'!$A$1:$F$90,4,),0)</f>
        <v>0</v>
      </c>
      <c r="F164" s="417">
        <f>IF(OR(B164&gt;0,C164&gt;0),VLOOKUP(A164,'[1]Lista Suspensa'!$A$1:$F$90,5,),0)</f>
        <v>0</v>
      </c>
      <c r="G164" s="418">
        <f>IF(OR(B164&gt;0,C164&gt;0),VLOOKUP(A164,'[1]Lista Suspensa'!$A$1:$F$90,6,),0)</f>
        <v>0</v>
      </c>
      <c r="H164" s="407"/>
      <c r="I164" s="407"/>
      <c r="J164" s="40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</row>
    <row r="165" ht="15.75" customHeight="1">
      <c r="A165" s="419" t="s">
        <v>172</v>
      </c>
      <c r="B165" s="420"/>
      <c r="C165" s="421">
        <v>8.96</v>
      </c>
      <c r="D165" s="421"/>
      <c r="E165" s="421">
        <v>11.93</v>
      </c>
      <c r="F165" s="421">
        <v>72.04</v>
      </c>
      <c r="G165" s="422">
        <v>0.565</v>
      </c>
      <c r="H165" s="423"/>
      <c r="I165" s="423"/>
      <c r="J165" s="424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</row>
    <row r="166" ht="15.75" customHeight="1">
      <c r="A166" s="425"/>
      <c r="B166" s="58"/>
      <c r="C166" s="58"/>
      <c r="D166" s="58"/>
      <c r="E166" s="58"/>
      <c r="F166" s="58"/>
      <c r="G166" s="426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</row>
    <row r="167" ht="25.5" customHeight="1">
      <c r="A167" s="106" t="s">
        <v>173</v>
      </c>
      <c r="B167" s="37"/>
      <c r="C167" s="37"/>
      <c r="D167" s="37"/>
      <c r="E167" s="37"/>
      <c r="F167" s="37"/>
      <c r="G167" s="37"/>
      <c r="H167" s="37"/>
      <c r="I167" s="37"/>
      <c r="J167" s="18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</row>
    <row r="168" ht="15.75" customHeight="1">
      <c r="A168" s="427"/>
      <c r="B168" s="428"/>
      <c r="C168" s="428"/>
      <c r="D168" s="428"/>
      <c r="E168" s="428"/>
      <c r="F168" s="428"/>
      <c r="G168" s="428"/>
      <c r="H168" s="428"/>
      <c r="I168" s="428"/>
      <c r="J168" s="429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</row>
    <row r="169" ht="15.75" customHeight="1">
      <c r="A169" s="430"/>
      <c r="B169" s="431"/>
      <c r="C169" s="431"/>
      <c r="D169" s="431"/>
      <c r="E169" s="431"/>
      <c r="F169" s="431"/>
      <c r="G169" s="431"/>
      <c r="H169" s="431"/>
      <c r="I169" s="431"/>
      <c r="J169" s="432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</row>
    <row r="170" ht="15.75" customHeight="1">
      <c r="A170" s="427"/>
      <c r="B170" s="428"/>
      <c r="C170" s="428"/>
      <c r="D170" s="428"/>
      <c r="E170" s="428"/>
      <c r="F170" s="428"/>
      <c r="G170" s="428"/>
      <c r="H170" s="428"/>
      <c r="I170" s="428"/>
      <c r="J170" s="429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</row>
    <row r="171" ht="15.75" customHeight="1">
      <c r="A171" s="430"/>
      <c r="B171" s="431"/>
      <c r="C171" s="431"/>
      <c r="D171" s="431"/>
      <c r="E171" s="431"/>
      <c r="F171" s="431"/>
      <c r="G171" s="431"/>
      <c r="H171" s="431"/>
      <c r="I171" s="431"/>
      <c r="J171" s="432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</row>
    <row r="172" ht="15.75" customHeight="1">
      <c r="A172" s="427"/>
      <c r="B172" s="428"/>
      <c r="C172" s="428"/>
      <c r="D172" s="428"/>
      <c r="E172" s="428"/>
      <c r="F172" s="428"/>
      <c r="G172" s="428"/>
      <c r="H172" s="428"/>
      <c r="I172" s="428"/>
      <c r="J172" s="429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</row>
    <row r="173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</row>
    <row r="174" ht="15.75" customHeight="1">
      <c r="A174" s="433" t="s">
        <v>287</v>
      </c>
      <c r="B174" s="231"/>
      <c r="C174" s="231"/>
      <c r="D174" s="231"/>
      <c r="E174" s="231"/>
      <c r="F174" s="231"/>
      <c r="G174" s="231"/>
      <c r="H174" s="231"/>
      <c r="I174" s="231"/>
      <c r="J174" s="232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</row>
    <row r="175" ht="15.75" customHeight="1">
      <c r="A175" s="433" t="s">
        <v>288</v>
      </c>
      <c r="B175" s="231"/>
      <c r="C175" s="231"/>
      <c r="D175" s="231"/>
      <c r="E175" s="231"/>
      <c r="F175" s="231"/>
      <c r="G175" s="231"/>
      <c r="H175" s="231"/>
      <c r="I175" s="231"/>
      <c r="J175" s="232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</row>
    <row r="176" ht="15.75" customHeight="1">
      <c r="A176" s="433" t="s">
        <v>289</v>
      </c>
      <c r="B176" s="231"/>
      <c r="C176" s="231"/>
      <c r="D176" s="231"/>
      <c r="E176" s="231"/>
      <c r="F176" s="231"/>
      <c r="G176" s="231"/>
      <c r="H176" s="231"/>
      <c r="I176" s="231"/>
      <c r="J176" s="232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</row>
    <row r="177" ht="15.75" customHeight="1">
      <c r="A177" s="434" t="s">
        <v>290</v>
      </c>
      <c r="B177" s="231"/>
      <c r="C177" s="231"/>
      <c r="D177" s="231"/>
      <c r="E177" s="231"/>
      <c r="F177" s="231"/>
      <c r="G177" s="231"/>
      <c r="H177" s="231"/>
      <c r="I177" s="231"/>
      <c r="J177" s="232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</row>
    <row r="178" ht="15.75" customHeight="1">
      <c r="A178" s="435" t="s">
        <v>291</v>
      </c>
      <c r="B178" s="231"/>
      <c r="C178" s="231"/>
      <c r="D178" s="231"/>
      <c r="E178" s="231"/>
      <c r="F178" s="231"/>
      <c r="G178" s="231"/>
      <c r="H178" s="231"/>
      <c r="I178" s="231"/>
      <c r="J178" s="232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</row>
    <row r="179" ht="15.75" customHeight="1">
      <c r="A179" s="435" t="s">
        <v>292</v>
      </c>
      <c r="B179" s="231"/>
      <c r="C179" s="231"/>
      <c r="D179" s="231"/>
      <c r="E179" s="231"/>
      <c r="F179" s="231"/>
      <c r="G179" s="231"/>
      <c r="H179" s="231"/>
      <c r="I179" s="231"/>
      <c r="J179" s="232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</row>
    <row r="180" ht="15.75" customHeight="1">
      <c r="A180" s="435" t="s">
        <v>293</v>
      </c>
      <c r="B180" s="231"/>
      <c r="C180" s="231"/>
      <c r="D180" s="231"/>
      <c r="E180" s="231"/>
      <c r="F180" s="231"/>
      <c r="G180" s="231"/>
      <c r="H180" s="231"/>
      <c r="I180" s="231"/>
      <c r="J180" s="232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</row>
    <row r="181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</row>
    <row r="18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</row>
    <row r="183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</row>
    <row r="184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</row>
    <row r="185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</row>
    <row r="186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</row>
    <row r="187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</row>
    <row r="188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</row>
    <row r="189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</row>
    <row r="190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</row>
    <row r="191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</row>
    <row r="19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</row>
    <row r="193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</row>
    <row r="194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</row>
    <row r="195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</row>
    <row r="196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</row>
    <row r="197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</row>
    <row r="198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</row>
    <row r="199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</row>
    <row r="200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</row>
    <row r="201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</row>
    <row r="20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</row>
    <row r="203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</row>
    <row r="204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</row>
    <row r="205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</row>
    <row r="206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</row>
    <row r="207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</row>
    <row r="208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</row>
    <row r="209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</row>
    <row r="210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</row>
    <row r="211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</row>
    <row r="21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</row>
    <row r="213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</row>
    <row r="214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</row>
    <row r="215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</row>
    <row r="216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</row>
    <row r="217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</row>
    <row r="218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</row>
    <row r="219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</row>
    <row r="220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</row>
    <row r="221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</row>
    <row r="22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</row>
    <row r="223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</row>
    <row r="224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</row>
    <row r="225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</row>
    <row r="226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</row>
    <row r="227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</row>
    <row r="228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</row>
    <row r="229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</row>
    <row r="230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</row>
    <row r="231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</row>
    <row r="2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</row>
    <row r="233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</row>
    <row r="234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</row>
    <row r="235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</row>
    <row r="236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</row>
    <row r="237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</row>
    <row r="238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</row>
    <row r="239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</row>
    <row r="240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</row>
    <row r="241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</row>
    <row r="24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</row>
    <row r="243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</row>
    <row r="244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</row>
    <row r="245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</row>
    <row r="246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</row>
    <row r="247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</row>
    <row r="248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</row>
    <row r="249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</row>
    <row r="250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</row>
    <row r="251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</row>
    <row r="25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</row>
    <row r="253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</row>
    <row r="254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</row>
    <row r="255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</row>
    <row r="256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</row>
    <row r="257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</row>
    <row r="258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</row>
    <row r="259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</row>
    <row r="260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</row>
    <row r="261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</row>
    <row r="26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</row>
    <row r="263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</row>
    <row r="264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</row>
    <row r="265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</row>
    <row r="266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</row>
    <row r="267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</row>
    <row r="268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</row>
    <row r="269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</row>
    <row r="270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</row>
    <row r="271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</row>
    <row r="27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</row>
    <row r="273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</row>
    <row r="274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</row>
    <row r="275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</row>
    <row r="276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</row>
    <row r="277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</row>
    <row r="278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</row>
    <row r="279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</row>
    <row r="280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</row>
    <row r="281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</row>
    <row r="28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</row>
    <row r="283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</row>
    <row r="284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</row>
    <row r="285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</row>
    <row r="286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</row>
    <row r="287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</row>
    <row r="288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</row>
    <row r="289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</row>
    <row r="290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</row>
    <row r="291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</row>
    <row r="29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</row>
    <row r="293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</row>
    <row r="294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</row>
    <row r="295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</row>
    <row r="29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</row>
    <row r="297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</row>
    <row r="298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</row>
    <row r="299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</row>
    <row r="300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</row>
    <row r="301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</row>
    <row r="30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</row>
    <row r="303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</row>
    <row r="304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</row>
    <row r="305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</row>
    <row r="30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</row>
    <row r="307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</row>
    <row r="308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</row>
    <row r="309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</row>
    <row r="310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</row>
    <row r="311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</row>
    <row r="31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</row>
    <row r="313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</row>
    <row r="314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</row>
    <row r="315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</row>
    <row r="31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</row>
    <row r="317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</row>
    <row r="318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</row>
    <row r="319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</row>
    <row r="320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</row>
    <row r="321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</row>
    <row r="32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</row>
    <row r="32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</row>
    <row r="324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</row>
    <row r="325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</row>
    <row r="3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</row>
    <row r="327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</row>
    <row r="328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</row>
    <row r="329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</row>
    <row r="330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</row>
    <row r="331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</row>
    <row r="3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</row>
    <row r="3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</row>
    <row r="334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</row>
    <row r="335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</row>
    <row r="33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</row>
    <row r="337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</row>
    <row r="338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</row>
    <row r="339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</row>
    <row r="340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</row>
    <row r="341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</row>
    <row r="34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</row>
    <row r="34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</row>
    <row r="344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</row>
    <row r="345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</row>
    <row r="34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</row>
    <row r="347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</row>
    <row r="348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</row>
    <row r="349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</row>
    <row r="350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</row>
    <row r="351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</row>
    <row r="35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</row>
    <row r="35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</row>
    <row r="354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</row>
    <row r="355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</row>
    <row r="35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</row>
    <row r="357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</row>
    <row r="358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</row>
    <row r="359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</row>
    <row r="360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</row>
    <row r="361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</row>
    <row r="36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</row>
    <row r="36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</row>
    <row r="364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</row>
    <row r="365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</row>
    <row r="36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</row>
    <row r="367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</row>
    <row r="368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</row>
    <row r="369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</row>
    <row r="370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</row>
    <row r="371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</row>
    <row r="37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</row>
    <row r="37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</row>
    <row r="374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</row>
    <row r="375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</row>
    <row r="37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</row>
    <row r="377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</row>
    <row r="378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</row>
    <row r="379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</row>
    <row r="380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</row>
    <row r="381" ht="15.75" customHeight="1">
      <c r="J381" s="365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</row>
    <row r="382" ht="15.75" customHeight="1">
      <c r="J382" s="365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</row>
    <row r="383" ht="15.75" customHeight="1">
      <c r="J383" s="365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</row>
    <row r="384" ht="15.75" customHeight="1">
      <c r="J384" s="365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</row>
    <row r="385" ht="15.75" customHeight="1">
      <c r="J385" s="365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</row>
    <row r="386" ht="15.75" customHeight="1">
      <c r="J386" s="365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</row>
    <row r="387" ht="15.75" customHeight="1">
      <c r="J387" s="365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</row>
    <row r="388" ht="15.75" customHeight="1">
      <c r="J388" s="365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</row>
    <row r="389" ht="15.75" customHeight="1">
      <c r="J389" s="365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</row>
    <row r="390" ht="15.75" customHeight="1">
      <c r="J390" s="365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</row>
    <row r="391" ht="15.75" customHeight="1">
      <c r="J391" s="365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</row>
    <row r="392" ht="15.75" customHeight="1">
      <c r="J392" s="365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</row>
    <row r="393" ht="15.75" customHeight="1">
      <c r="J393" s="365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</row>
    <row r="394" ht="15.75" customHeight="1">
      <c r="J394" s="365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</row>
    <row r="395" ht="15.75" customHeight="1">
      <c r="J395" s="365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</row>
    <row r="396" ht="15.75" customHeight="1">
      <c r="J396" s="365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</row>
    <row r="397" ht="15.75" customHeight="1">
      <c r="J397" s="365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</row>
    <row r="398" ht="15.75" customHeight="1">
      <c r="J398" s="365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</row>
    <row r="399" ht="15.75" customHeight="1">
      <c r="J399" s="365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</row>
    <row r="400" ht="15.75" customHeight="1">
      <c r="J400" s="365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</row>
    <row r="401" ht="15.75" customHeight="1">
      <c r="J401" s="365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</row>
    <row r="402" ht="15.75" customHeight="1">
      <c r="J402" s="365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</row>
    <row r="403" ht="15.75" customHeight="1">
      <c r="J403" s="365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</row>
    <row r="404" ht="15.75" customHeight="1">
      <c r="J404" s="365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</row>
    <row r="405" ht="15.75" customHeight="1">
      <c r="J405" s="365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</row>
    <row r="406" ht="15.75" customHeight="1">
      <c r="J406" s="365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</row>
    <row r="407" ht="15.75" customHeight="1">
      <c r="J407" s="365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</row>
    <row r="408" ht="15.75" customHeight="1">
      <c r="J408" s="365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</row>
    <row r="409" ht="15.75" customHeight="1">
      <c r="J409" s="365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</row>
    <row r="410" ht="15.75" customHeight="1">
      <c r="J410" s="365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</row>
    <row r="411" ht="15.75" customHeight="1">
      <c r="J411" s="365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</row>
    <row r="412" ht="15.75" customHeight="1">
      <c r="J412" s="365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</row>
    <row r="413" ht="15.75" customHeight="1">
      <c r="J413" s="365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</row>
    <row r="414" ht="15.75" customHeight="1">
      <c r="J414" s="365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</row>
    <row r="415" ht="15.75" customHeight="1">
      <c r="J415" s="365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</row>
    <row r="416" ht="15.75" customHeight="1">
      <c r="J416" s="365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</row>
    <row r="417" ht="15.75" customHeight="1">
      <c r="J417" s="365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</row>
    <row r="418" ht="15.75" customHeight="1">
      <c r="J418" s="365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</row>
    <row r="419" ht="15.75" customHeight="1">
      <c r="J419" s="365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</row>
    <row r="420" ht="15.75" customHeight="1">
      <c r="J420" s="365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</row>
    <row r="421" ht="15.75" customHeight="1">
      <c r="J421" s="365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</row>
    <row r="422" ht="15.75" customHeight="1">
      <c r="J422" s="365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</row>
    <row r="423" ht="15.75" customHeight="1">
      <c r="J423" s="365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</row>
    <row r="424" ht="15.75" customHeight="1">
      <c r="J424" s="365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</row>
    <row r="425" ht="15.75" customHeight="1">
      <c r="J425" s="365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</row>
    <row r="426" ht="15.75" customHeight="1">
      <c r="J426" s="365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</row>
    <row r="427" ht="15.75" customHeight="1">
      <c r="J427" s="365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</row>
    <row r="428" ht="15.75" customHeight="1">
      <c r="J428" s="365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</row>
    <row r="429" ht="15.75" customHeight="1">
      <c r="J429" s="365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</row>
    <row r="430" ht="15.75" customHeight="1">
      <c r="J430" s="365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</row>
    <row r="431" ht="15.75" customHeight="1">
      <c r="J431" s="365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</row>
    <row r="432" ht="15.75" customHeight="1">
      <c r="J432" s="365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</row>
    <row r="433" ht="15.75" customHeight="1">
      <c r="J433" s="365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</row>
    <row r="434" ht="15.75" customHeight="1">
      <c r="J434" s="365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</row>
    <row r="435" ht="15.75" customHeight="1">
      <c r="J435" s="365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</row>
    <row r="436" ht="15.75" customHeight="1">
      <c r="J436" s="365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</row>
    <row r="437" ht="15.75" customHeight="1">
      <c r="J437" s="365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</row>
    <row r="438" ht="15.75" customHeight="1">
      <c r="J438" s="365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</row>
    <row r="439" ht="15.75" customHeight="1">
      <c r="J439" s="365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</row>
    <row r="440" ht="15.75" customHeight="1">
      <c r="J440" s="365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</row>
    <row r="441" ht="15.75" customHeight="1">
      <c r="J441" s="365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</row>
    <row r="442" ht="15.75" customHeight="1">
      <c r="J442" s="365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</row>
    <row r="443" ht="15.75" customHeight="1">
      <c r="J443" s="365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</row>
    <row r="444" ht="15.75" customHeight="1">
      <c r="J444" s="365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</row>
    <row r="445" ht="15.75" customHeight="1">
      <c r="J445" s="365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</row>
    <row r="446" ht="15.75" customHeight="1">
      <c r="J446" s="365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</row>
    <row r="447" ht="15.75" customHeight="1">
      <c r="J447" s="365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</row>
    <row r="448" ht="15.75" customHeight="1">
      <c r="J448" s="365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</row>
    <row r="449" ht="15.75" customHeight="1">
      <c r="J449" s="365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</row>
    <row r="450" ht="15.75" customHeight="1">
      <c r="J450" s="365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</row>
    <row r="451" ht="15.75" customHeight="1">
      <c r="J451" s="365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</row>
    <row r="452" ht="15.75" customHeight="1">
      <c r="J452" s="365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</row>
    <row r="453" ht="15.75" customHeight="1">
      <c r="J453" s="365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</row>
    <row r="454" ht="15.75" customHeight="1">
      <c r="J454" s="365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</row>
    <row r="455" ht="15.75" customHeight="1">
      <c r="J455" s="365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</row>
    <row r="456" ht="15.75" customHeight="1">
      <c r="J456" s="365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</row>
    <row r="457" ht="15.75" customHeight="1">
      <c r="J457" s="365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</row>
    <row r="458" ht="15.75" customHeight="1">
      <c r="J458" s="365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</row>
    <row r="459" ht="15.75" customHeight="1">
      <c r="J459" s="365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</row>
    <row r="460" ht="15.75" customHeight="1">
      <c r="J460" s="365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</row>
    <row r="461" ht="15.75" customHeight="1">
      <c r="J461" s="365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</row>
    <row r="462" ht="15.75" customHeight="1">
      <c r="J462" s="365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</row>
    <row r="463" ht="15.75" customHeight="1">
      <c r="J463" s="365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</row>
    <row r="464" ht="15.75" customHeight="1">
      <c r="J464" s="365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</row>
    <row r="465" ht="15.75" customHeight="1">
      <c r="J465" s="365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</row>
    <row r="466" ht="15.75" customHeight="1">
      <c r="J466" s="365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</row>
    <row r="467" ht="15.75" customHeight="1">
      <c r="J467" s="365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</row>
    <row r="468" ht="15.75" customHeight="1">
      <c r="J468" s="365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</row>
    <row r="469" ht="15.75" customHeight="1">
      <c r="J469" s="365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</row>
    <row r="470" ht="15.75" customHeight="1">
      <c r="J470" s="365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</row>
    <row r="471" ht="15.75" customHeight="1">
      <c r="J471" s="365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</row>
    <row r="472" ht="15.75" customHeight="1">
      <c r="J472" s="365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</row>
    <row r="473" ht="15.75" customHeight="1">
      <c r="J473" s="365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</row>
    <row r="474" ht="15.75" customHeight="1">
      <c r="J474" s="365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</row>
    <row r="475" ht="15.75" customHeight="1">
      <c r="J475" s="365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</row>
    <row r="476" ht="15.75" customHeight="1">
      <c r="J476" s="365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</row>
    <row r="477" ht="15.75" customHeight="1">
      <c r="J477" s="365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</row>
    <row r="478" ht="15.75" customHeight="1">
      <c r="J478" s="365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</row>
    <row r="479" ht="15.75" customHeight="1">
      <c r="J479" s="365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</row>
    <row r="480" ht="15.75" customHeight="1">
      <c r="J480" s="365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</row>
    <row r="481" ht="15.75" customHeight="1">
      <c r="J481" s="365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</row>
    <row r="482" ht="15.75" customHeight="1">
      <c r="J482" s="365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</row>
    <row r="483" ht="15.75" customHeight="1">
      <c r="J483" s="365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</row>
    <row r="484" ht="15.75" customHeight="1">
      <c r="J484" s="365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</row>
    <row r="485" ht="15.75" customHeight="1">
      <c r="J485" s="365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</row>
    <row r="486" ht="15.75" customHeight="1">
      <c r="J486" s="365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</row>
    <row r="487" ht="15.75" customHeight="1">
      <c r="J487" s="365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</row>
    <row r="488" ht="15.75" customHeight="1">
      <c r="J488" s="365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</row>
    <row r="489" ht="15.75" customHeight="1">
      <c r="J489" s="365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</row>
    <row r="490" ht="15.75" customHeight="1">
      <c r="J490" s="365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</row>
    <row r="491" ht="15.75" customHeight="1">
      <c r="J491" s="365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</row>
    <row r="492" ht="15.75" customHeight="1">
      <c r="J492" s="365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</row>
    <row r="493" ht="15.75" customHeight="1">
      <c r="J493" s="365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</row>
    <row r="494" ht="15.75" customHeight="1">
      <c r="J494" s="365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</row>
    <row r="495" ht="15.75" customHeight="1">
      <c r="J495" s="365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</row>
    <row r="496" ht="15.75" customHeight="1">
      <c r="J496" s="365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</row>
    <row r="497" ht="15.75" customHeight="1">
      <c r="J497" s="365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</row>
    <row r="498" ht="15.75" customHeight="1">
      <c r="J498" s="365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</row>
    <row r="499" ht="15.75" customHeight="1">
      <c r="J499" s="365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</row>
    <row r="500" ht="15.75" customHeight="1">
      <c r="J500" s="365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</row>
    <row r="501" ht="15.75" customHeight="1">
      <c r="J501" s="365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</row>
    <row r="502" ht="15.75" customHeight="1">
      <c r="J502" s="365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</row>
    <row r="503" ht="15.75" customHeight="1">
      <c r="J503" s="365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</row>
    <row r="504" ht="15.75" customHeight="1">
      <c r="J504" s="365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</row>
    <row r="505" ht="15.75" customHeight="1">
      <c r="J505" s="365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</row>
    <row r="506" ht="15.75" customHeight="1">
      <c r="J506" s="365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</row>
    <row r="507" ht="15.75" customHeight="1">
      <c r="J507" s="365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</row>
    <row r="508" ht="15.75" customHeight="1">
      <c r="J508" s="365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</row>
    <row r="509" ht="15.75" customHeight="1">
      <c r="J509" s="365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</row>
    <row r="510" ht="15.75" customHeight="1">
      <c r="J510" s="365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</row>
    <row r="511" ht="15.75" customHeight="1">
      <c r="J511" s="365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</row>
    <row r="512" ht="15.75" customHeight="1">
      <c r="J512" s="365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</row>
    <row r="513" ht="15.75" customHeight="1">
      <c r="J513" s="365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</row>
    <row r="514" ht="15.75" customHeight="1">
      <c r="J514" s="365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</row>
    <row r="515" ht="15.75" customHeight="1">
      <c r="J515" s="365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</row>
    <row r="516" ht="15.75" customHeight="1">
      <c r="J516" s="365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</row>
    <row r="517" ht="15.75" customHeight="1">
      <c r="J517" s="365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</row>
    <row r="518" ht="15.75" customHeight="1">
      <c r="J518" s="365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</row>
    <row r="519" ht="15.75" customHeight="1">
      <c r="J519" s="365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</row>
    <row r="520" ht="15.75" customHeight="1">
      <c r="J520" s="365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</row>
    <row r="521" ht="15.75" customHeight="1">
      <c r="J521" s="365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</row>
    <row r="522" ht="15.75" customHeight="1">
      <c r="J522" s="365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</row>
    <row r="523" ht="15.75" customHeight="1">
      <c r="J523" s="365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</row>
    <row r="524" ht="15.75" customHeight="1">
      <c r="J524" s="365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</row>
    <row r="525" ht="15.75" customHeight="1">
      <c r="J525" s="365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</row>
    <row r="526" ht="15.75" customHeight="1">
      <c r="J526" s="365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</row>
    <row r="527" ht="15.75" customHeight="1">
      <c r="J527" s="365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</row>
    <row r="528" ht="15.75" customHeight="1">
      <c r="J528" s="365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</row>
    <row r="529" ht="15.75" customHeight="1">
      <c r="J529" s="365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</row>
    <row r="530" ht="15.75" customHeight="1">
      <c r="J530" s="365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</row>
    <row r="531" ht="15.75" customHeight="1">
      <c r="J531" s="365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</row>
    <row r="532" ht="15.75" customHeight="1">
      <c r="J532" s="365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</row>
    <row r="533" ht="15.75" customHeight="1">
      <c r="J533" s="365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</row>
    <row r="534" ht="15.75" customHeight="1">
      <c r="J534" s="365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</row>
    <row r="535" ht="15.75" customHeight="1">
      <c r="J535" s="365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</row>
    <row r="536" ht="15.75" customHeight="1">
      <c r="J536" s="365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</row>
    <row r="537" ht="15.75" customHeight="1">
      <c r="J537" s="365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</row>
    <row r="538" ht="15.75" customHeight="1">
      <c r="J538" s="365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</row>
    <row r="539" ht="15.75" customHeight="1">
      <c r="J539" s="365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</row>
    <row r="540" ht="15.75" customHeight="1">
      <c r="J540" s="365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</row>
    <row r="541" ht="15.75" customHeight="1">
      <c r="J541" s="365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</row>
    <row r="542" ht="15.75" customHeight="1">
      <c r="J542" s="365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</row>
    <row r="543" ht="15.75" customHeight="1">
      <c r="J543" s="365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</row>
    <row r="544" ht="15.75" customHeight="1">
      <c r="J544" s="365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</row>
    <row r="545" ht="15.75" customHeight="1">
      <c r="J545" s="365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</row>
    <row r="546" ht="15.75" customHeight="1">
      <c r="J546" s="365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</row>
    <row r="547" ht="15.75" customHeight="1">
      <c r="J547" s="365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</row>
    <row r="548" ht="15.75" customHeight="1">
      <c r="J548" s="365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</row>
    <row r="549" ht="15.75" customHeight="1">
      <c r="J549" s="365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</row>
    <row r="550" ht="15.75" customHeight="1">
      <c r="J550" s="365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</row>
    <row r="551" ht="15.75" customHeight="1">
      <c r="J551" s="365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</row>
    <row r="552" ht="15.75" customHeight="1">
      <c r="J552" s="365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</row>
    <row r="553" ht="15.75" customHeight="1">
      <c r="J553" s="365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</row>
    <row r="554" ht="15.75" customHeight="1">
      <c r="J554" s="365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</row>
    <row r="555" ht="15.75" customHeight="1">
      <c r="J555" s="365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</row>
    <row r="556" ht="15.75" customHeight="1">
      <c r="J556" s="365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</row>
    <row r="557" ht="15.75" customHeight="1">
      <c r="J557" s="365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</row>
    <row r="558" ht="15.75" customHeight="1">
      <c r="J558" s="365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</row>
    <row r="559" ht="15.75" customHeight="1">
      <c r="J559" s="365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</row>
    <row r="560" ht="15.75" customHeight="1">
      <c r="J560" s="365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</row>
    <row r="561" ht="15.75" customHeight="1">
      <c r="J561" s="365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</row>
    <row r="562" ht="15.75" customHeight="1">
      <c r="J562" s="365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</row>
    <row r="563" ht="15.75" customHeight="1">
      <c r="J563" s="365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</row>
    <row r="564" ht="15.75" customHeight="1">
      <c r="J564" s="365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</row>
    <row r="565" ht="15.75" customHeight="1">
      <c r="J565" s="365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</row>
    <row r="566" ht="15.75" customHeight="1">
      <c r="J566" s="365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</row>
    <row r="567" ht="15.75" customHeight="1">
      <c r="J567" s="365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</row>
    <row r="568" ht="15.75" customHeight="1">
      <c r="J568" s="365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</row>
    <row r="569" ht="15.75" customHeight="1">
      <c r="J569" s="365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</row>
    <row r="570" ht="15.75" customHeight="1">
      <c r="J570" s="365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</row>
    <row r="571" ht="15.75" customHeight="1">
      <c r="J571" s="365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</row>
    <row r="572" ht="15.75" customHeight="1">
      <c r="J572" s="365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</row>
    <row r="573" ht="15.75" customHeight="1">
      <c r="J573" s="365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</row>
    <row r="574" ht="15.75" customHeight="1">
      <c r="J574" s="365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</row>
    <row r="575" ht="15.75" customHeight="1">
      <c r="J575" s="365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</row>
    <row r="576" ht="15.75" customHeight="1">
      <c r="J576" s="365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</row>
    <row r="577" ht="15.75" customHeight="1">
      <c r="J577" s="365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</row>
    <row r="578" ht="15.75" customHeight="1">
      <c r="J578" s="365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</row>
    <row r="579" ht="15.75" customHeight="1">
      <c r="J579" s="365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</row>
    <row r="580" ht="15.75" customHeight="1">
      <c r="J580" s="365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</row>
    <row r="581" ht="15.75" customHeight="1">
      <c r="J581" s="365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</row>
    <row r="582" ht="15.75" customHeight="1">
      <c r="J582" s="365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</row>
    <row r="583" ht="15.75" customHeight="1">
      <c r="J583" s="365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</row>
    <row r="584" ht="15.75" customHeight="1">
      <c r="J584" s="365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</row>
    <row r="585" ht="15.75" customHeight="1">
      <c r="J585" s="365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</row>
    <row r="586" ht="15.75" customHeight="1">
      <c r="J586" s="365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</row>
    <row r="587" ht="15.75" customHeight="1">
      <c r="J587" s="365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</row>
    <row r="588" ht="15.75" customHeight="1">
      <c r="J588" s="365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</row>
    <row r="589" ht="15.75" customHeight="1">
      <c r="J589" s="365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</row>
    <row r="590" ht="15.75" customHeight="1">
      <c r="J590" s="365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</row>
    <row r="591" ht="15.75" customHeight="1">
      <c r="J591" s="365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</row>
    <row r="592" ht="15.75" customHeight="1">
      <c r="J592" s="365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</row>
    <row r="593" ht="15.75" customHeight="1">
      <c r="J593" s="365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</row>
    <row r="594" ht="15.75" customHeight="1">
      <c r="J594" s="365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</row>
    <row r="595" ht="15.75" customHeight="1">
      <c r="J595" s="365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</row>
    <row r="596" ht="15.75" customHeight="1">
      <c r="J596" s="365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</row>
    <row r="597" ht="15.75" customHeight="1">
      <c r="J597" s="365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</row>
    <row r="598" ht="15.75" customHeight="1">
      <c r="J598" s="365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</row>
    <row r="599" ht="15.75" customHeight="1">
      <c r="J599" s="365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</row>
    <row r="600" ht="15.75" customHeight="1">
      <c r="J600" s="365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</row>
    <row r="601" ht="15.75" customHeight="1">
      <c r="J601" s="365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</row>
    <row r="602" ht="15.75" customHeight="1">
      <c r="J602" s="365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</row>
    <row r="603" ht="15.75" customHeight="1">
      <c r="J603" s="365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</row>
    <row r="604" ht="15.75" customHeight="1">
      <c r="J604" s="365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</row>
    <row r="605" ht="15.75" customHeight="1">
      <c r="J605" s="365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</row>
    <row r="606" ht="15.75" customHeight="1">
      <c r="J606" s="365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</row>
    <row r="607" ht="15.75" customHeight="1">
      <c r="J607" s="365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</row>
    <row r="608" ht="15.75" customHeight="1">
      <c r="J608" s="365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</row>
    <row r="609" ht="15.75" customHeight="1">
      <c r="J609" s="365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</row>
    <row r="610" ht="15.75" customHeight="1">
      <c r="J610" s="365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</row>
    <row r="611" ht="15.75" customHeight="1">
      <c r="J611" s="365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</row>
    <row r="612" ht="15.75" customHeight="1">
      <c r="J612" s="365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</row>
    <row r="613" ht="15.75" customHeight="1">
      <c r="J613" s="365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</row>
    <row r="614" ht="15.75" customHeight="1">
      <c r="J614" s="365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</row>
    <row r="615" ht="15.75" customHeight="1">
      <c r="J615" s="365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</row>
    <row r="616" ht="15.75" customHeight="1">
      <c r="J616" s="365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</row>
    <row r="617" ht="15.75" customHeight="1">
      <c r="J617" s="365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</row>
    <row r="618" ht="15.75" customHeight="1">
      <c r="J618" s="365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</row>
    <row r="619" ht="15.75" customHeight="1">
      <c r="J619" s="365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</row>
    <row r="620" ht="15.75" customHeight="1">
      <c r="J620" s="365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</row>
    <row r="621" ht="15.75" customHeight="1">
      <c r="J621" s="365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</row>
    <row r="622" ht="15.75" customHeight="1">
      <c r="J622" s="365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</row>
    <row r="623" ht="15.75" customHeight="1">
      <c r="J623" s="365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</row>
    <row r="624" ht="15.75" customHeight="1">
      <c r="J624" s="365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</row>
    <row r="625" ht="15.75" customHeight="1">
      <c r="J625" s="365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</row>
    <row r="626" ht="15.75" customHeight="1">
      <c r="J626" s="365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</row>
    <row r="627" ht="15.75" customHeight="1">
      <c r="J627" s="365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</row>
    <row r="628" ht="15.75" customHeight="1">
      <c r="J628" s="365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</row>
    <row r="629" ht="15.75" customHeight="1">
      <c r="J629" s="365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</row>
    <row r="630" ht="15.75" customHeight="1">
      <c r="J630" s="365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</row>
    <row r="631" ht="15.75" customHeight="1">
      <c r="J631" s="365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</row>
    <row r="632" ht="15.75" customHeight="1">
      <c r="J632" s="365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</row>
    <row r="633" ht="15.75" customHeight="1">
      <c r="J633" s="365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</row>
    <row r="634" ht="15.75" customHeight="1">
      <c r="J634" s="365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</row>
    <row r="635" ht="15.75" customHeight="1">
      <c r="J635" s="365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</row>
    <row r="636" ht="15.75" customHeight="1">
      <c r="J636" s="365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</row>
    <row r="637" ht="15.75" customHeight="1">
      <c r="J637" s="365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</row>
    <row r="638" ht="15.75" customHeight="1">
      <c r="J638" s="365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</row>
    <row r="639" ht="15.75" customHeight="1">
      <c r="J639" s="365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</row>
    <row r="640" ht="15.75" customHeight="1">
      <c r="J640" s="365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</row>
    <row r="641" ht="15.75" customHeight="1">
      <c r="J641" s="365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</row>
    <row r="642" ht="15.75" customHeight="1">
      <c r="J642" s="365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</row>
    <row r="643" ht="15.75" customHeight="1">
      <c r="J643" s="365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</row>
    <row r="644" ht="15.75" customHeight="1">
      <c r="J644" s="365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</row>
    <row r="645" ht="15.75" customHeight="1">
      <c r="J645" s="365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</row>
    <row r="646" ht="15.75" customHeight="1">
      <c r="J646" s="365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</row>
    <row r="647" ht="15.75" customHeight="1">
      <c r="J647" s="365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</row>
    <row r="648" ht="15.75" customHeight="1">
      <c r="J648" s="365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</row>
    <row r="649" ht="15.75" customHeight="1">
      <c r="J649" s="365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</row>
    <row r="650" ht="15.75" customHeight="1">
      <c r="J650" s="365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</row>
    <row r="651" ht="15.75" customHeight="1">
      <c r="J651" s="365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</row>
    <row r="652" ht="15.75" customHeight="1">
      <c r="J652" s="365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</row>
    <row r="653" ht="15.75" customHeight="1">
      <c r="J653" s="365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</row>
    <row r="654" ht="15.75" customHeight="1">
      <c r="J654" s="365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</row>
    <row r="655" ht="15.75" customHeight="1">
      <c r="J655" s="365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</row>
    <row r="656" ht="15.75" customHeight="1">
      <c r="J656" s="365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</row>
    <row r="657" ht="15.75" customHeight="1">
      <c r="J657" s="365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</row>
    <row r="658" ht="15.75" customHeight="1">
      <c r="J658" s="365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</row>
    <row r="659" ht="15.75" customHeight="1">
      <c r="J659" s="365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</row>
    <row r="660" ht="15.75" customHeight="1">
      <c r="J660" s="365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</row>
    <row r="661" ht="15.75" customHeight="1">
      <c r="J661" s="365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</row>
    <row r="662" ht="15.75" customHeight="1">
      <c r="J662" s="365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</row>
    <row r="663" ht="15.75" customHeight="1">
      <c r="J663" s="365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</row>
    <row r="664" ht="15.75" customHeight="1">
      <c r="J664" s="365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</row>
    <row r="665" ht="15.75" customHeight="1">
      <c r="J665" s="365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</row>
    <row r="666" ht="15.75" customHeight="1">
      <c r="J666" s="365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</row>
    <row r="667" ht="15.75" customHeight="1">
      <c r="J667" s="365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</row>
    <row r="668" ht="15.75" customHeight="1">
      <c r="J668" s="365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</row>
    <row r="669" ht="15.75" customHeight="1">
      <c r="J669" s="365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</row>
    <row r="670" ht="15.75" customHeight="1">
      <c r="J670" s="365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</row>
    <row r="671" ht="15.75" customHeight="1">
      <c r="J671" s="365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</row>
    <row r="672" ht="15.75" customHeight="1">
      <c r="J672" s="365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</row>
    <row r="673" ht="15.75" customHeight="1">
      <c r="J673" s="365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</row>
    <row r="674" ht="15.75" customHeight="1">
      <c r="J674" s="365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</row>
    <row r="675" ht="15.75" customHeight="1">
      <c r="J675" s="365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</row>
    <row r="676" ht="15.75" customHeight="1">
      <c r="J676" s="365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</row>
    <row r="677" ht="15.75" customHeight="1">
      <c r="J677" s="365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</row>
    <row r="678" ht="15.75" customHeight="1">
      <c r="J678" s="365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</row>
    <row r="679" ht="15.75" customHeight="1">
      <c r="J679" s="365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</row>
    <row r="680" ht="15.75" customHeight="1">
      <c r="J680" s="365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</row>
    <row r="681" ht="15.75" customHeight="1">
      <c r="J681" s="365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</row>
    <row r="682" ht="15.75" customHeight="1">
      <c r="J682" s="365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</row>
    <row r="683" ht="15.75" customHeight="1">
      <c r="J683" s="365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</row>
    <row r="684" ht="15.75" customHeight="1">
      <c r="J684" s="365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</row>
    <row r="685" ht="15.75" customHeight="1">
      <c r="J685" s="365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</row>
    <row r="686" ht="15.75" customHeight="1">
      <c r="J686" s="365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</row>
    <row r="687" ht="15.75" customHeight="1">
      <c r="J687" s="365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</row>
    <row r="688" ht="15.75" customHeight="1">
      <c r="J688" s="365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</row>
    <row r="689" ht="15.75" customHeight="1">
      <c r="J689" s="365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</row>
    <row r="690" ht="15.75" customHeight="1">
      <c r="J690" s="365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</row>
    <row r="691" ht="15.75" customHeight="1">
      <c r="J691" s="365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</row>
    <row r="692" ht="15.75" customHeight="1">
      <c r="J692" s="365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</row>
    <row r="693" ht="15.75" customHeight="1">
      <c r="J693" s="365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</row>
    <row r="694" ht="15.75" customHeight="1">
      <c r="J694" s="365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</row>
    <row r="695" ht="15.75" customHeight="1">
      <c r="J695" s="365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</row>
    <row r="696" ht="15.75" customHeight="1">
      <c r="J696" s="365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</row>
    <row r="697" ht="15.75" customHeight="1">
      <c r="J697" s="365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</row>
    <row r="698" ht="15.75" customHeight="1">
      <c r="J698" s="365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</row>
    <row r="699" ht="15.75" customHeight="1">
      <c r="J699" s="365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</row>
    <row r="700" ht="15.75" customHeight="1">
      <c r="J700" s="365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</row>
    <row r="701" ht="15.75" customHeight="1">
      <c r="J701" s="365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</row>
    <row r="702" ht="15.75" customHeight="1">
      <c r="J702" s="365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</row>
    <row r="703" ht="15.75" customHeight="1">
      <c r="J703" s="365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</row>
    <row r="704" ht="15.75" customHeight="1">
      <c r="J704" s="365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</row>
    <row r="705" ht="15.75" customHeight="1">
      <c r="J705" s="365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</row>
    <row r="706" ht="15.75" customHeight="1">
      <c r="J706" s="365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</row>
    <row r="707" ht="15.75" customHeight="1">
      <c r="J707" s="365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</row>
    <row r="708" ht="15.75" customHeight="1">
      <c r="J708" s="365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</row>
    <row r="709" ht="15.75" customHeight="1">
      <c r="J709" s="365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</row>
    <row r="710" ht="15.75" customHeight="1">
      <c r="J710" s="365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</row>
    <row r="711" ht="15.75" customHeight="1">
      <c r="J711" s="365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</row>
    <row r="712" ht="15.75" customHeight="1">
      <c r="J712" s="365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</row>
    <row r="713" ht="15.75" customHeight="1">
      <c r="J713" s="365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</row>
    <row r="714" ht="15.75" customHeight="1">
      <c r="J714" s="365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</row>
    <row r="715" ht="15.75" customHeight="1">
      <c r="J715" s="365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</row>
    <row r="716" ht="15.75" customHeight="1">
      <c r="J716" s="365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</row>
    <row r="717" ht="15.75" customHeight="1">
      <c r="J717" s="365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</row>
    <row r="718" ht="15.75" customHeight="1">
      <c r="J718" s="365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</row>
    <row r="719" ht="15.75" customHeight="1">
      <c r="J719" s="365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</row>
    <row r="720" ht="15.75" customHeight="1">
      <c r="J720" s="365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</row>
    <row r="721" ht="15.75" customHeight="1">
      <c r="J721" s="365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</row>
    <row r="722" ht="15.75" customHeight="1">
      <c r="J722" s="365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</row>
    <row r="723" ht="15.75" customHeight="1">
      <c r="J723" s="365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</row>
    <row r="724" ht="15.75" customHeight="1">
      <c r="J724" s="365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</row>
    <row r="725" ht="15.75" customHeight="1">
      <c r="J725" s="365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</row>
    <row r="726" ht="15.75" customHeight="1">
      <c r="J726" s="365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</row>
    <row r="727" ht="15.75" customHeight="1">
      <c r="J727" s="365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</row>
    <row r="728" ht="15.75" customHeight="1">
      <c r="J728" s="365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</row>
    <row r="729" ht="15.75" customHeight="1">
      <c r="J729" s="365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</row>
    <row r="730" ht="15.75" customHeight="1">
      <c r="J730" s="365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</row>
    <row r="731" ht="15.75" customHeight="1">
      <c r="J731" s="365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</row>
    <row r="732" ht="15.75" customHeight="1">
      <c r="J732" s="365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</row>
    <row r="733" ht="15.75" customHeight="1">
      <c r="J733" s="365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</row>
    <row r="734" ht="15.75" customHeight="1">
      <c r="J734" s="365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</row>
    <row r="735" ht="15.75" customHeight="1">
      <c r="J735" s="365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</row>
    <row r="736" ht="15.75" customHeight="1">
      <c r="J736" s="365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</row>
    <row r="737" ht="15.75" customHeight="1">
      <c r="J737" s="365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</row>
    <row r="738" ht="15.75" customHeight="1">
      <c r="J738" s="365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</row>
    <row r="739" ht="15.75" customHeight="1">
      <c r="J739" s="365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</row>
    <row r="740" ht="15.75" customHeight="1">
      <c r="J740" s="365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</row>
    <row r="741" ht="15.75" customHeight="1">
      <c r="J741" s="365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</row>
    <row r="742" ht="15.75" customHeight="1">
      <c r="J742" s="365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</row>
    <row r="743" ht="15.75" customHeight="1">
      <c r="J743" s="365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</row>
    <row r="744" ht="15.75" customHeight="1">
      <c r="J744" s="365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</row>
    <row r="745" ht="15.75" customHeight="1">
      <c r="J745" s="365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</row>
    <row r="746" ht="15.75" customHeight="1">
      <c r="J746" s="365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</row>
    <row r="747" ht="15.75" customHeight="1">
      <c r="J747" s="365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</row>
    <row r="748" ht="15.75" customHeight="1">
      <c r="J748" s="365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</row>
    <row r="749" ht="15.75" customHeight="1">
      <c r="J749" s="365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</row>
    <row r="750" ht="15.75" customHeight="1">
      <c r="J750" s="365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</row>
    <row r="751" ht="15.75" customHeight="1">
      <c r="J751" s="365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</row>
    <row r="752" ht="15.75" customHeight="1">
      <c r="J752" s="365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</row>
    <row r="753" ht="15.75" customHeight="1">
      <c r="J753" s="365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</row>
    <row r="754" ht="15.75" customHeight="1">
      <c r="J754" s="365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</row>
    <row r="755" ht="15.75" customHeight="1">
      <c r="J755" s="365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</row>
    <row r="756" ht="15.75" customHeight="1">
      <c r="J756" s="365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</row>
    <row r="757" ht="15.75" customHeight="1">
      <c r="J757" s="365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</row>
    <row r="758" ht="15.75" customHeight="1">
      <c r="J758" s="365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</row>
    <row r="759" ht="15.75" customHeight="1">
      <c r="J759" s="365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</row>
    <row r="760" ht="15.75" customHeight="1">
      <c r="J760" s="365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</row>
    <row r="761" ht="15.75" customHeight="1">
      <c r="J761" s="365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</row>
    <row r="762" ht="15.75" customHeight="1">
      <c r="J762" s="365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</row>
    <row r="763" ht="15.75" customHeight="1">
      <c r="J763" s="365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</row>
    <row r="764" ht="15.75" customHeight="1">
      <c r="J764" s="365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</row>
    <row r="765" ht="15.75" customHeight="1">
      <c r="J765" s="365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</row>
    <row r="766" ht="15.75" customHeight="1">
      <c r="J766" s="365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</row>
    <row r="767" ht="15.75" customHeight="1">
      <c r="J767" s="365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</row>
    <row r="768" ht="15.75" customHeight="1">
      <c r="J768" s="365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</row>
    <row r="769" ht="15.75" customHeight="1">
      <c r="J769" s="365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</row>
    <row r="770" ht="15.75" customHeight="1">
      <c r="J770" s="365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</row>
    <row r="771" ht="15.75" customHeight="1">
      <c r="J771" s="365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</row>
    <row r="772" ht="15.75" customHeight="1">
      <c r="J772" s="365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</row>
    <row r="773" ht="15.75" customHeight="1">
      <c r="J773" s="365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</row>
    <row r="774" ht="15.75" customHeight="1">
      <c r="J774" s="365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</row>
    <row r="775" ht="15.75" customHeight="1">
      <c r="J775" s="365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</row>
    <row r="776" ht="15.75" customHeight="1">
      <c r="J776" s="365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</row>
    <row r="777" ht="15.75" customHeight="1">
      <c r="J777" s="365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</row>
    <row r="778" ht="15.75" customHeight="1">
      <c r="J778" s="365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</row>
    <row r="779" ht="15.75" customHeight="1">
      <c r="J779" s="365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</row>
    <row r="780" ht="15.75" customHeight="1">
      <c r="J780" s="365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</row>
    <row r="781" ht="15.75" customHeight="1">
      <c r="J781" s="365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</row>
    <row r="782" ht="15.75" customHeight="1">
      <c r="J782" s="365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</row>
    <row r="783" ht="15.75" customHeight="1">
      <c r="J783" s="365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</row>
    <row r="784" ht="15.75" customHeight="1">
      <c r="J784" s="365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</row>
    <row r="785" ht="15.75" customHeight="1">
      <c r="J785" s="365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</row>
    <row r="786" ht="15.75" customHeight="1">
      <c r="J786" s="365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</row>
    <row r="787" ht="15.75" customHeight="1">
      <c r="J787" s="365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</row>
    <row r="788" ht="15.75" customHeight="1">
      <c r="J788" s="365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</row>
    <row r="789" ht="15.75" customHeight="1">
      <c r="J789" s="365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</row>
    <row r="790" ht="15.75" customHeight="1">
      <c r="J790" s="365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</row>
    <row r="791" ht="15.75" customHeight="1">
      <c r="J791" s="365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</row>
    <row r="792" ht="15.75" customHeight="1">
      <c r="J792" s="365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</row>
    <row r="793" ht="15.75" customHeight="1">
      <c r="J793" s="365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</row>
    <row r="794" ht="15.75" customHeight="1">
      <c r="J794" s="365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</row>
    <row r="795" ht="15.75" customHeight="1">
      <c r="J795" s="365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</row>
    <row r="796" ht="15.75" customHeight="1">
      <c r="J796" s="365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</row>
    <row r="797" ht="15.75" customHeight="1">
      <c r="J797" s="365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</row>
    <row r="798" ht="15.75" customHeight="1">
      <c r="J798" s="365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</row>
    <row r="799" ht="15.75" customHeight="1">
      <c r="J799" s="365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</row>
    <row r="800" ht="15.75" customHeight="1">
      <c r="J800" s="365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</row>
    <row r="801" ht="15.75" customHeight="1">
      <c r="J801" s="365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</row>
    <row r="802" ht="15.75" customHeight="1">
      <c r="J802" s="365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</row>
    <row r="803" ht="15.75" customHeight="1">
      <c r="J803" s="365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</row>
    <row r="804" ht="15.75" customHeight="1">
      <c r="J804" s="365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</row>
    <row r="805" ht="15.75" customHeight="1">
      <c r="J805" s="365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</row>
    <row r="806" ht="15.75" customHeight="1">
      <c r="J806" s="365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</row>
    <row r="807" ht="15.75" customHeight="1">
      <c r="J807" s="365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</row>
    <row r="808" ht="15.75" customHeight="1">
      <c r="J808" s="365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</row>
    <row r="809" ht="15.75" customHeight="1">
      <c r="J809" s="365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</row>
    <row r="810" ht="15.75" customHeight="1">
      <c r="J810" s="365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</row>
    <row r="811" ht="15.75" customHeight="1">
      <c r="J811" s="365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</row>
    <row r="812" ht="15.75" customHeight="1">
      <c r="J812" s="365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</row>
    <row r="813" ht="15.75" customHeight="1">
      <c r="J813" s="365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</row>
    <row r="814" ht="15.75" customHeight="1">
      <c r="J814" s="365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</row>
    <row r="815" ht="15.75" customHeight="1">
      <c r="J815" s="365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</row>
    <row r="816" ht="15.75" customHeight="1">
      <c r="J816" s="365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</row>
    <row r="817" ht="15.75" customHeight="1">
      <c r="J817" s="365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</row>
    <row r="818" ht="15.75" customHeight="1">
      <c r="J818" s="365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</row>
    <row r="819" ht="15.75" customHeight="1">
      <c r="J819" s="365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</row>
    <row r="820" ht="15.75" customHeight="1">
      <c r="J820" s="365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</row>
    <row r="821" ht="15.75" customHeight="1">
      <c r="J821" s="365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</row>
    <row r="822" ht="15.75" customHeight="1">
      <c r="J822" s="365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</row>
    <row r="823" ht="15.75" customHeight="1">
      <c r="J823" s="365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</row>
    <row r="824" ht="15.75" customHeight="1">
      <c r="J824" s="365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</row>
    <row r="825" ht="15.75" customHeight="1">
      <c r="J825" s="365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</row>
    <row r="826" ht="15.75" customHeight="1">
      <c r="J826" s="365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</row>
    <row r="827" ht="15.75" customHeight="1">
      <c r="J827" s="365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</row>
    <row r="828" ht="15.75" customHeight="1">
      <c r="J828" s="365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</row>
    <row r="829" ht="15.75" customHeight="1">
      <c r="J829" s="365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</row>
    <row r="830" ht="15.75" customHeight="1">
      <c r="J830" s="365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</row>
    <row r="831" ht="15.75" customHeight="1">
      <c r="J831" s="365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</row>
    <row r="832" ht="15.75" customHeight="1">
      <c r="J832" s="365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</row>
    <row r="833" ht="15.75" customHeight="1">
      <c r="J833" s="365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</row>
    <row r="834" ht="15.75" customHeight="1">
      <c r="J834" s="365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</row>
    <row r="835" ht="15.75" customHeight="1">
      <c r="J835" s="365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</row>
    <row r="836" ht="15.75" customHeight="1">
      <c r="J836" s="365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</row>
    <row r="837" ht="15.75" customHeight="1">
      <c r="J837" s="365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</row>
    <row r="838" ht="15.75" customHeight="1">
      <c r="J838" s="365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</row>
    <row r="839" ht="15.75" customHeight="1">
      <c r="J839" s="365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</row>
    <row r="840" ht="15.75" customHeight="1">
      <c r="J840" s="365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</row>
    <row r="841" ht="15.75" customHeight="1">
      <c r="J841" s="365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</row>
    <row r="842" ht="15.75" customHeight="1">
      <c r="J842" s="365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</row>
    <row r="843" ht="15.75" customHeight="1">
      <c r="J843" s="365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</row>
    <row r="844" ht="15.75" customHeight="1">
      <c r="J844" s="365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</row>
    <row r="845" ht="15.75" customHeight="1">
      <c r="J845" s="365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</row>
    <row r="846" ht="15.75" customHeight="1">
      <c r="J846" s="365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</row>
    <row r="847" ht="15.75" customHeight="1">
      <c r="J847" s="365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</row>
    <row r="848" ht="15.75" customHeight="1">
      <c r="J848" s="365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</row>
    <row r="849" ht="15.75" customHeight="1">
      <c r="J849" s="365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</row>
    <row r="850" ht="15.75" customHeight="1">
      <c r="J850" s="365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</row>
    <row r="851" ht="15.75" customHeight="1">
      <c r="J851" s="365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</row>
    <row r="852" ht="15.75" customHeight="1">
      <c r="J852" s="365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</row>
    <row r="853" ht="15.75" customHeight="1">
      <c r="J853" s="365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</row>
    <row r="854" ht="15.75" customHeight="1">
      <c r="J854" s="365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</row>
    <row r="855" ht="15.75" customHeight="1">
      <c r="J855" s="365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</row>
    <row r="856" ht="15.75" customHeight="1">
      <c r="J856" s="365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</row>
    <row r="857" ht="15.75" customHeight="1">
      <c r="J857" s="365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</row>
    <row r="858" ht="15.75" customHeight="1">
      <c r="J858" s="365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</row>
    <row r="859" ht="15.75" customHeight="1">
      <c r="J859" s="365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</row>
    <row r="860" ht="15.75" customHeight="1">
      <c r="J860" s="365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</row>
    <row r="861" ht="15.75" customHeight="1">
      <c r="J861" s="365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</row>
    <row r="862" ht="15.75" customHeight="1">
      <c r="J862" s="365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</row>
    <row r="863" ht="15.75" customHeight="1">
      <c r="J863" s="365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</row>
    <row r="864" ht="15.75" customHeight="1">
      <c r="J864" s="365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</row>
    <row r="865" ht="15.75" customHeight="1">
      <c r="J865" s="365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</row>
    <row r="866" ht="15.75" customHeight="1">
      <c r="J866" s="365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</row>
    <row r="867" ht="15.75" customHeight="1">
      <c r="J867" s="365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</row>
    <row r="868" ht="15.75" customHeight="1">
      <c r="J868" s="365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</row>
    <row r="869" ht="15.75" customHeight="1">
      <c r="J869" s="365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</row>
    <row r="870" ht="15.75" customHeight="1">
      <c r="J870" s="365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</row>
    <row r="871" ht="15.75" customHeight="1">
      <c r="J871" s="365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</row>
    <row r="872" ht="15.75" customHeight="1">
      <c r="J872" s="365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</row>
    <row r="873" ht="15.75" customHeight="1">
      <c r="J873" s="365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</row>
    <row r="874" ht="15.75" customHeight="1">
      <c r="J874" s="365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</row>
    <row r="875" ht="15.75" customHeight="1">
      <c r="J875" s="365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</row>
    <row r="876" ht="15.75" customHeight="1">
      <c r="J876" s="365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</row>
    <row r="877" ht="15.75" customHeight="1">
      <c r="J877" s="365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</row>
    <row r="878" ht="15.75" customHeight="1">
      <c r="J878" s="365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</row>
    <row r="879" ht="15.75" customHeight="1">
      <c r="J879" s="365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</row>
    <row r="880" ht="15.75" customHeight="1">
      <c r="J880" s="365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</row>
    <row r="881" ht="15.75" customHeight="1">
      <c r="J881" s="365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</row>
    <row r="882" ht="15.75" customHeight="1">
      <c r="J882" s="365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</row>
    <row r="883" ht="15.75" customHeight="1">
      <c r="J883" s="365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</row>
    <row r="884" ht="15.75" customHeight="1">
      <c r="J884" s="365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</row>
    <row r="885" ht="15.75" customHeight="1">
      <c r="J885" s="365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</row>
    <row r="886" ht="15.75" customHeight="1">
      <c r="J886" s="365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</row>
    <row r="887" ht="15.75" customHeight="1">
      <c r="J887" s="365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</row>
    <row r="888" ht="15.75" customHeight="1">
      <c r="J888" s="365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</row>
    <row r="889" ht="15.75" customHeight="1">
      <c r="J889" s="365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</row>
    <row r="890" ht="15.75" customHeight="1">
      <c r="J890" s="365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</row>
    <row r="891" ht="15.75" customHeight="1">
      <c r="J891" s="365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</row>
    <row r="892" ht="15.75" customHeight="1">
      <c r="J892" s="365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</row>
    <row r="893" ht="15.75" customHeight="1">
      <c r="J893" s="365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</row>
    <row r="894" ht="15.75" customHeight="1">
      <c r="J894" s="365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</row>
    <row r="895" ht="15.75" customHeight="1">
      <c r="J895" s="365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</row>
    <row r="896" ht="15.75" customHeight="1">
      <c r="J896" s="365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</row>
    <row r="897" ht="15.75" customHeight="1">
      <c r="J897" s="365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</row>
    <row r="898" ht="15.75" customHeight="1">
      <c r="J898" s="365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</row>
    <row r="899" ht="15.75" customHeight="1">
      <c r="J899" s="365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</row>
    <row r="900" ht="15.75" customHeight="1">
      <c r="J900" s="365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</row>
    <row r="901" ht="15.75" customHeight="1">
      <c r="J901" s="365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</row>
    <row r="902" ht="15.75" customHeight="1">
      <c r="J902" s="365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</row>
    <row r="903" ht="15.75" customHeight="1">
      <c r="J903" s="365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</row>
    <row r="904" ht="15.75" customHeight="1">
      <c r="J904" s="365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</row>
    <row r="905" ht="15.75" customHeight="1">
      <c r="J905" s="365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</row>
    <row r="906" ht="15.75" customHeight="1">
      <c r="J906" s="365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</row>
    <row r="907" ht="15.75" customHeight="1">
      <c r="J907" s="365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</row>
    <row r="908" ht="15.75" customHeight="1">
      <c r="J908" s="365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</row>
    <row r="909" ht="15.75" customHeight="1">
      <c r="J909" s="365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</row>
    <row r="910" ht="15.75" customHeight="1">
      <c r="J910" s="365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</row>
    <row r="911" ht="15.75" customHeight="1">
      <c r="J911" s="365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</row>
    <row r="912" ht="15.75" customHeight="1">
      <c r="J912" s="365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</row>
    <row r="913" ht="15.75" customHeight="1">
      <c r="J913" s="365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</row>
    <row r="914" ht="15.75" customHeight="1">
      <c r="J914" s="365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</row>
    <row r="915" ht="15.75" customHeight="1">
      <c r="J915" s="365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</row>
    <row r="916" ht="15.75" customHeight="1">
      <c r="J916" s="365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</row>
    <row r="917" ht="15.75" customHeight="1">
      <c r="J917" s="365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</row>
    <row r="918" ht="15.75" customHeight="1">
      <c r="J918" s="365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</row>
    <row r="919" ht="15.75" customHeight="1">
      <c r="J919" s="365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</row>
    <row r="920" ht="15.75" customHeight="1">
      <c r="J920" s="365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</row>
    <row r="921" ht="15.75" customHeight="1">
      <c r="J921" s="365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</row>
    <row r="922" ht="15.75" customHeight="1">
      <c r="J922" s="365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</row>
    <row r="923" ht="15.75" customHeight="1">
      <c r="J923" s="365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</row>
    <row r="924" ht="15.75" customHeight="1">
      <c r="J924" s="365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</row>
    <row r="925" ht="15.75" customHeight="1">
      <c r="J925" s="365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</row>
    <row r="926" ht="15.75" customHeight="1">
      <c r="J926" s="365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</row>
    <row r="927" ht="15.75" customHeight="1">
      <c r="J927" s="365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</row>
    <row r="928" ht="15.75" customHeight="1">
      <c r="J928" s="365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</row>
    <row r="929" ht="15.75" customHeight="1">
      <c r="J929" s="365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</row>
    <row r="930" ht="15.75" customHeight="1">
      <c r="J930" s="365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</row>
    <row r="931" ht="15.75" customHeight="1">
      <c r="J931" s="365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</row>
    <row r="932" ht="15.75" customHeight="1">
      <c r="J932" s="365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</row>
    <row r="933" ht="15.75" customHeight="1">
      <c r="J933" s="365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</row>
    <row r="934" ht="15.75" customHeight="1">
      <c r="J934" s="365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</row>
    <row r="935" ht="15.75" customHeight="1">
      <c r="J935" s="365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</row>
    <row r="936" ht="15.75" customHeight="1">
      <c r="J936" s="365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</row>
    <row r="937" ht="15.75" customHeight="1">
      <c r="J937" s="365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</row>
    <row r="938" ht="15.75" customHeight="1">
      <c r="J938" s="365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</row>
    <row r="939" ht="15.75" customHeight="1">
      <c r="J939" s="365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</row>
    <row r="940" ht="15.75" customHeight="1">
      <c r="J940" s="365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</row>
    <row r="941" ht="15.75" customHeight="1">
      <c r="J941" s="365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</row>
    <row r="942" ht="15.75" customHeight="1">
      <c r="J942" s="365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</row>
    <row r="943" ht="15.75" customHeight="1">
      <c r="J943" s="365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</row>
    <row r="944" ht="15.75" customHeight="1">
      <c r="J944" s="365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</row>
    <row r="945" ht="15.75" customHeight="1">
      <c r="J945" s="365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</row>
    <row r="946" ht="15.75" customHeight="1">
      <c r="J946" s="365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</row>
    <row r="947" ht="15.75" customHeight="1">
      <c r="J947" s="365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</row>
    <row r="948" ht="15.75" customHeight="1">
      <c r="J948" s="365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</row>
    <row r="949" ht="15.75" customHeight="1">
      <c r="J949" s="365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</row>
    <row r="950" ht="15.75" customHeight="1">
      <c r="J950" s="365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</row>
    <row r="951" ht="15.75" customHeight="1">
      <c r="J951" s="365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</row>
    <row r="952" ht="15.75" customHeight="1">
      <c r="J952" s="365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</row>
    <row r="953" ht="15.75" customHeight="1">
      <c r="J953" s="365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</row>
    <row r="954" ht="15.75" customHeight="1">
      <c r="J954" s="365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</row>
    <row r="955" ht="15.75" customHeight="1">
      <c r="J955" s="365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</row>
    <row r="956" ht="15.75" customHeight="1">
      <c r="J956" s="365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</row>
    <row r="957" ht="15.75" customHeight="1">
      <c r="J957" s="365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</row>
    <row r="958" ht="15.75" customHeight="1">
      <c r="J958" s="365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</row>
    <row r="959" ht="15.75" customHeight="1">
      <c r="J959" s="365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</row>
    <row r="960" ht="15.75" customHeight="1">
      <c r="J960" s="365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</row>
    <row r="961" ht="15.75" customHeight="1">
      <c r="J961" s="365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</row>
    <row r="962" ht="15.75" customHeight="1">
      <c r="J962" s="365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</row>
    <row r="963" ht="15.75" customHeight="1">
      <c r="J963" s="365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</row>
    <row r="964" ht="15.75" customHeight="1">
      <c r="J964" s="365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</row>
    <row r="965" ht="15.75" customHeight="1">
      <c r="J965" s="365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</row>
    <row r="966" ht="15.75" customHeight="1">
      <c r="J966" s="365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</row>
    <row r="967" ht="15.75" customHeight="1">
      <c r="J967" s="365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</row>
    <row r="968" ht="15.75" customHeight="1">
      <c r="J968" s="365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</row>
    <row r="969" ht="15.75" customHeight="1">
      <c r="J969" s="365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</row>
    <row r="970" ht="15.75" customHeight="1">
      <c r="J970" s="365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</row>
    <row r="971" ht="15.75" customHeight="1">
      <c r="J971" s="365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</row>
    <row r="972" ht="15.75" customHeight="1">
      <c r="J972" s="365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</row>
    <row r="973" ht="15.75" customHeight="1">
      <c r="J973" s="365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</row>
    <row r="974" ht="15.75" customHeight="1">
      <c r="J974" s="365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</row>
    <row r="975" ht="15.75" customHeight="1">
      <c r="J975" s="365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</row>
    <row r="976" ht="15.75" customHeight="1">
      <c r="J976" s="365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</row>
    <row r="977" ht="15.75" customHeight="1">
      <c r="J977" s="365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</row>
    <row r="978" ht="15.75" customHeight="1">
      <c r="J978" s="365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</row>
    <row r="979" ht="15.75" customHeight="1">
      <c r="J979" s="365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</row>
    <row r="980" ht="15.75" customHeight="1">
      <c r="J980" s="365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</row>
    <row r="981" ht="15.75" customHeight="1">
      <c r="J981" s="365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</row>
    <row r="982" ht="15.75" customHeight="1">
      <c r="J982" s="365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</row>
    <row r="983" ht="15.75" customHeight="1">
      <c r="J983" s="365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</row>
    <row r="984" ht="15.75" customHeight="1">
      <c r="J984" s="365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</row>
    <row r="985" ht="15.75" customHeight="1">
      <c r="J985" s="365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</row>
    <row r="986" ht="15.75" customHeight="1">
      <c r="J986" s="365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</row>
    <row r="987" ht="15.75" customHeight="1">
      <c r="J987" s="365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</row>
    <row r="988" ht="15.75" customHeight="1">
      <c r="J988" s="365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</row>
    <row r="989" ht="15.75" customHeight="1">
      <c r="J989" s="365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</row>
    <row r="990" ht="15.75" customHeight="1">
      <c r="J990" s="365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</row>
    <row r="991" ht="15.75" customHeight="1">
      <c r="J991" s="365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</row>
    <row r="992" ht="15.75" customHeight="1">
      <c r="J992" s="365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</row>
    <row r="993" ht="15.75" customHeight="1">
      <c r="J993" s="365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</row>
    <row r="994" ht="15.75" customHeight="1">
      <c r="J994" s="365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</row>
    <row r="995" ht="15.75" customHeight="1">
      <c r="J995" s="365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</row>
    <row r="996" ht="15.75" customHeight="1">
      <c r="J996" s="365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</row>
    <row r="997" ht="15.75" customHeight="1">
      <c r="J997" s="365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</row>
    <row r="998" ht="15.75" customHeight="1">
      <c r="J998" s="365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</row>
    <row r="999" ht="15.75" customHeight="1">
      <c r="J999" s="365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</row>
    <row r="1000" ht="15.75" customHeight="1">
      <c r="J1000" s="365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</row>
  </sheetData>
  <mergeCells count="80">
    <mergeCell ref="C116:F116"/>
    <mergeCell ref="C117:F117"/>
    <mergeCell ref="C122:D122"/>
    <mergeCell ref="E122:H122"/>
    <mergeCell ref="C123:D123"/>
    <mergeCell ref="E123:H123"/>
    <mergeCell ref="C127:F127"/>
    <mergeCell ref="C135:G135"/>
    <mergeCell ref="C136:F136"/>
    <mergeCell ref="C137:F137"/>
    <mergeCell ref="C138:F138"/>
    <mergeCell ref="C139:F139"/>
    <mergeCell ref="C141:G141"/>
    <mergeCell ref="C142:F142"/>
    <mergeCell ref="A153:C154"/>
    <mergeCell ref="A158:A159"/>
    <mergeCell ref="C143:F143"/>
    <mergeCell ref="C144:G144"/>
    <mergeCell ref="C145:F145"/>
    <mergeCell ref="C146:F146"/>
    <mergeCell ref="C147:F147"/>
    <mergeCell ref="E154:I154"/>
    <mergeCell ref="H157:J157"/>
    <mergeCell ref="A179:J179"/>
    <mergeCell ref="A180:J180"/>
    <mergeCell ref="B158:G158"/>
    <mergeCell ref="A167:J167"/>
    <mergeCell ref="A174:J174"/>
    <mergeCell ref="A175:J175"/>
    <mergeCell ref="A176:J176"/>
    <mergeCell ref="A177:J177"/>
    <mergeCell ref="A178:J178"/>
    <mergeCell ref="B1:E1"/>
    <mergeCell ref="D2:H2"/>
    <mergeCell ref="A3:B3"/>
    <mergeCell ref="D3:H3"/>
    <mergeCell ref="A4:B4"/>
    <mergeCell ref="D4:H4"/>
    <mergeCell ref="D5:H5"/>
    <mergeCell ref="A5:B5"/>
    <mergeCell ref="A6:B6"/>
    <mergeCell ref="A7:B7"/>
    <mergeCell ref="A8:B8"/>
    <mergeCell ref="A9:B9"/>
    <mergeCell ref="A10:B10"/>
    <mergeCell ref="A11:B11"/>
    <mergeCell ref="D13:H13"/>
    <mergeCell ref="D14:H14"/>
    <mergeCell ref="D15:H15"/>
    <mergeCell ref="D16:H16"/>
    <mergeCell ref="D17:H17"/>
    <mergeCell ref="A19:H19"/>
    <mergeCell ref="D6:H6"/>
    <mergeCell ref="D7:H7"/>
    <mergeCell ref="D8:H8"/>
    <mergeCell ref="D9:H9"/>
    <mergeCell ref="D10:H10"/>
    <mergeCell ref="D11:H11"/>
    <mergeCell ref="D12:H12"/>
    <mergeCell ref="A12:B12"/>
    <mergeCell ref="A13:B13"/>
    <mergeCell ref="A14:B14"/>
    <mergeCell ref="A15:B15"/>
    <mergeCell ref="A16:B16"/>
    <mergeCell ref="A17:B17"/>
    <mergeCell ref="A38:E38"/>
    <mergeCell ref="A58:G58"/>
    <mergeCell ref="H59:H74"/>
    <mergeCell ref="A76:G76"/>
    <mergeCell ref="F77:G77"/>
    <mergeCell ref="A79:C79"/>
    <mergeCell ref="A90:C90"/>
    <mergeCell ref="D92:F92"/>
    <mergeCell ref="D93:F93"/>
    <mergeCell ref="D94:F94"/>
    <mergeCell ref="D95:F95"/>
    <mergeCell ref="D96:F96"/>
    <mergeCell ref="A98:D98"/>
    <mergeCell ref="A104:D104"/>
    <mergeCell ref="A114:D114"/>
  </mergeCells>
  <conditionalFormatting sqref="A160:G160 A162:G162 A164:G164">
    <cfRule type="cellIs" dxfId="8" priority="1" operator="greaterThan">
      <formula>0</formula>
    </cfRule>
  </conditionalFormatting>
  <conditionalFormatting sqref="A160:G160 A162:G162 A164:G164">
    <cfRule type="cellIs" dxfId="2" priority="2" operator="equal">
      <formula>0</formula>
    </cfRule>
  </conditionalFormatting>
  <conditionalFormatting sqref="A161:G161 A163:G163">
    <cfRule type="cellIs" dxfId="9" priority="3" operator="greaterThan">
      <formula>0</formula>
    </cfRule>
  </conditionalFormatting>
  <conditionalFormatting sqref="B160:G160 B162:G162">
    <cfRule type="cellIs" dxfId="10" priority="4" operator="greaterThan">
      <formula>0</formula>
    </cfRule>
  </conditionalFormatting>
  <conditionalFormatting sqref="B161:G161 B163:G163">
    <cfRule type="cellIs" dxfId="11" priority="5" operator="greaterThan">
      <formula>0</formula>
    </cfRule>
  </conditionalFormatting>
  <conditionalFormatting sqref="C160:C164">
    <cfRule type="cellIs" dxfId="0" priority="6" operator="equal">
      <formula>0</formula>
    </cfRule>
  </conditionalFormatting>
  <conditionalFormatting sqref="C160:C164">
    <cfRule type="cellIs" dxfId="12" priority="7" operator="equal">
      <formula>1.31275</formula>
    </cfRule>
  </conditionalFormatting>
  <conditionalFormatting sqref="C160:C164">
    <cfRule type="cellIs" dxfId="13" priority="8" operator="equal">
      <formula>1.31275</formula>
    </cfRule>
  </conditionalFormatting>
  <conditionalFormatting sqref="C160:C164">
    <cfRule type="cellIs" dxfId="0" priority="9" operator="equal">
      <formula>0.45055</formula>
    </cfRule>
  </conditionalFormatting>
  <conditionalFormatting sqref="C160:C164">
    <cfRule type="cellIs" dxfId="12" priority="10" operator="equal">
      <formula>1.31275</formula>
    </cfRule>
  </conditionalFormatting>
  <conditionalFormatting sqref="C160:C164">
    <cfRule type="cellIs" dxfId="0" priority="11" operator="equal">
      <formula>1.31275</formula>
    </cfRule>
  </conditionalFormatting>
  <conditionalFormatting sqref="C160:C164">
    <cfRule type="cellIs" dxfId="14" priority="12" operator="equal">
      <formula>1.31275</formula>
    </cfRule>
  </conditionalFormatting>
  <conditionalFormatting sqref="C160:C164">
    <cfRule type="cellIs" dxfId="15" priority="13" operator="equal">
      <formula>1.31275</formula>
    </cfRule>
  </conditionalFormatting>
  <conditionalFormatting sqref="C160:C164">
    <cfRule type="cellIs" dxfId="0" priority="14" operator="equal">
      <formula>1.31275</formula>
    </cfRule>
  </conditionalFormatting>
  <conditionalFormatting sqref="C160:C164">
    <cfRule type="cellIs" dxfId="2" priority="15" operator="equal">
      <formula>1.561</formula>
    </cfRule>
  </conditionalFormatting>
  <conditionalFormatting sqref="C160:C164">
    <cfRule type="cellIs" dxfId="16" priority="16" operator="equal">
      <formula>0</formula>
    </cfRule>
  </conditionalFormatting>
  <conditionalFormatting sqref="D106 D108 D110">
    <cfRule type="cellIs" dxfId="2" priority="17" operator="equal">
      <formula>0</formula>
    </cfRule>
  </conditionalFormatting>
  <conditionalFormatting sqref="D106 D108 D110">
    <cfRule type="cellIs" dxfId="8" priority="18" operator="greaterThan">
      <formula>0</formula>
    </cfRule>
  </conditionalFormatting>
  <conditionalFormatting sqref="D106">
    <cfRule type="cellIs" dxfId="10" priority="19" operator="greaterThan">
      <formula>0</formula>
    </cfRule>
  </conditionalFormatting>
  <conditionalFormatting sqref="D107 D109 D111">
    <cfRule type="cellIs" dxfId="0" priority="20" operator="equal">
      <formula>0</formula>
    </cfRule>
  </conditionalFormatting>
  <conditionalFormatting sqref="D107 D109 D111">
    <cfRule type="cellIs" dxfId="9" priority="21" operator="greaterThan">
      <formula>0</formula>
    </cfRule>
  </conditionalFormatting>
  <conditionalFormatting sqref="D107">
    <cfRule type="cellIs" dxfId="11" priority="22" operator="greaterThan">
      <formula>0</formula>
    </cfRule>
  </conditionalFormatting>
  <conditionalFormatting sqref="E160:G164">
    <cfRule type="cellIs" dxfId="0" priority="23" operator="equal">
      <formula>0</formula>
    </cfRule>
  </conditionalFormatting>
  <conditionalFormatting sqref="E161:G163">
    <cfRule type="cellIs" dxfId="2" priority="24" operator="equal">
      <formula>0</formula>
    </cfRule>
  </conditionalFormatting>
  <conditionalFormatting sqref="E163:G163">
    <cfRule type="cellIs" dxfId="0" priority="25" operator="greaterThan">
      <formula>0</formula>
    </cfRule>
  </conditionalFormatting>
  <conditionalFormatting sqref="G160:G164">
    <cfRule type="cellIs" dxfId="17" priority="26" operator="equal">
      <formula>0</formula>
    </cfRule>
  </conditionalFormatting>
  <dataValidations>
    <dataValidation type="custom" allowBlank="1" showErrorMessage="1" sqref="C10:C14 C83:C84">
      <formula1>ISNUMBER(C10:C15)</formula1>
    </dataValidation>
    <dataValidation type="custom" allowBlank="1" showErrorMessage="1" sqref="B22:D35 F22:F35">
      <formula1>ISNUMBER(B22:B37)</formula1>
    </dataValidation>
    <dataValidation type="custom" allowBlank="1" showErrorMessage="1" sqref="B106:C108">
      <formula1>ISNUMBER(B106:C111)</formula1>
    </dataValidation>
    <dataValidation type="custom" allowBlank="1" showErrorMessage="1" sqref="C95">
      <formula1>ISNUMBER(C95:C98)</formula1>
    </dataValidation>
    <dataValidation type="custom" allowBlank="1" showErrorMessage="1" sqref="G34:H34">
      <formula1>ISNUMBER(G34:H34)</formula1>
    </dataValidation>
    <dataValidation type="custom" allowBlank="1" showErrorMessage="1" sqref="B82">
      <formula1>ISNUMBER(B82:B89)</formula1>
    </dataValidation>
    <dataValidation type="custom" allowBlank="1" showErrorMessage="1" sqref="E21:E24">
      <formula1>ISNUMBER(E21:E32)</formula1>
    </dataValidation>
    <dataValidation type="custom" allowBlank="1" showErrorMessage="1" sqref="C92:C94">
      <formula1>ISNUMBER(C92:C96)</formula1>
    </dataValidation>
    <dataValidation type="custom" allowBlank="1" showErrorMessage="1" sqref="B81:C81 C82 B83:B84">
      <formula1>ISNUMBER(B81:B87)</formula1>
    </dataValidation>
    <dataValidation type="custom" allowBlank="1" showErrorMessage="1" sqref="B101">
      <formula1>ISNUMBER(B101:C103)</formula1>
    </dataValidation>
    <dataValidation type="custom" allowBlank="1" showErrorMessage="1" sqref="B100">
      <formula1>ISNUMBER(B100:B101)</formula1>
    </dataValidation>
    <dataValidation type="list" allowBlank="1" showErrorMessage="1" sqref="B135 B141 B144 D154">
      <formula1>'Lista Suspensa'!$AW$2:$AW$3</formula1>
    </dataValidation>
    <dataValidation type="custom" allowBlank="1" showErrorMessage="1" sqref="C96">
      <formula1>ISNUMBER(C96:C98)</formula1>
    </dataValidation>
    <dataValidation type="list" allowBlank="1" showErrorMessage="1" sqref="R3:R18 R37 P38:P49">
      <formula1>$R$3:$R$50</formula1>
    </dataValidation>
    <dataValidation type="custom" allowBlank="1" showErrorMessage="1" sqref="B21:D21 F21">
      <formula1>ISNUMBER(B21:B35)</formula1>
    </dataValidation>
    <dataValidation type="custom" allowBlank="1" showErrorMessage="1" sqref="C60:C74">
      <formula1>SUM(C60+E60+G60)=100</formula1>
    </dataValidation>
    <dataValidation type="custom" allowBlank="1" showErrorMessage="1" sqref="B109:C111">
      <formula1>ISNUMBER(B109:C156)</formula1>
    </dataValidation>
    <dataValidation type="custom" allowBlank="1" showErrorMessage="1" sqref="C3 C5 C8:C9 A100:A101">
      <formula1>ISTEXT(A3)</formula1>
    </dataValidation>
    <dataValidation type="custom" allowBlank="1" showErrorMessage="1" sqref="E25:E32">
      <formula1>ISNUMBER(E25:E37)</formula1>
    </dataValidation>
  </dataValidations>
  <printOptions/>
  <pageMargins bottom="0.787401575" footer="0.0" header="0.0" left="0.511811024" right="0.511811024" top="0.7874015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14"/>
    <col customWidth="1" min="2" max="2" width="24.29"/>
    <col customWidth="1" min="3" max="3" width="21.86"/>
    <col customWidth="1" min="4" max="4" width="22.29"/>
    <col customWidth="1" min="5" max="5" width="27.14"/>
    <col customWidth="1" min="6" max="6" width="25.0"/>
    <col customWidth="1" min="7" max="26" width="37.29"/>
  </cols>
  <sheetData>
    <row r="1" ht="125.25" customHeight="1">
      <c r="A1" s="1" t="s">
        <v>0</v>
      </c>
      <c r="B1" s="164" t="s">
        <v>294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6"/>
      <c r="Q1" s="167"/>
      <c r="R1" s="167"/>
      <c r="S1" s="167"/>
      <c r="T1" s="167"/>
      <c r="U1" s="5"/>
      <c r="V1" s="5"/>
      <c r="W1" s="5"/>
      <c r="X1" s="5"/>
      <c r="Y1" s="5"/>
      <c r="Z1" s="5"/>
    </row>
    <row r="2">
      <c r="A2" s="106" t="s">
        <v>295</v>
      </c>
      <c r="B2" s="37"/>
      <c r="C2" s="37"/>
      <c r="D2" s="37"/>
      <c r="E2" s="37"/>
      <c r="F2" s="1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436" t="s">
        <v>296</v>
      </c>
      <c r="B3" s="32"/>
      <c r="C3" s="437"/>
      <c r="D3" s="3"/>
      <c r="E3" s="3"/>
      <c r="F3" s="438"/>
      <c r="G3" s="439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118" t="s">
        <v>6</v>
      </c>
      <c r="B4" s="35"/>
      <c r="C4" s="15"/>
      <c r="D4" s="15"/>
      <c r="E4" s="15"/>
      <c r="F4" s="55"/>
      <c r="G4" s="223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436" t="s">
        <v>8</v>
      </c>
      <c r="B5" s="32"/>
      <c r="C5" s="15"/>
      <c r="D5" s="15"/>
      <c r="E5" s="15"/>
      <c r="F5" s="55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118" t="s">
        <v>297</v>
      </c>
      <c r="B6" s="35"/>
      <c r="C6" s="15"/>
      <c r="D6" s="15"/>
      <c r="E6" s="15"/>
      <c r="F6" s="55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436" t="s">
        <v>298</v>
      </c>
      <c r="B7" s="32"/>
      <c r="C7" s="15"/>
      <c r="D7" s="15"/>
      <c r="E7" s="15"/>
      <c r="F7" s="55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118" t="s">
        <v>299</v>
      </c>
      <c r="B8" s="35"/>
      <c r="C8" s="15"/>
      <c r="D8" s="15"/>
      <c r="E8" s="15"/>
      <c r="F8" s="55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440" t="s">
        <v>300</v>
      </c>
      <c r="B9" s="441"/>
      <c r="C9" s="15"/>
      <c r="D9" s="15"/>
      <c r="E9" s="15"/>
      <c r="F9" s="55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118" t="s">
        <v>301</v>
      </c>
      <c r="B10" s="442"/>
      <c r="C10" s="15"/>
      <c r="D10" s="15"/>
      <c r="E10" s="15"/>
      <c r="F10" s="55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436" t="s">
        <v>302</v>
      </c>
      <c r="B11" s="81"/>
      <c r="C11" s="81"/>
      <c r="D11" s="81"/>
      <c r="E11" s="15"/>
      <c r="F11" s="55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443" t="s">
        <v>303</v>
      </c>
      <c r="B12" s="444"/>
      <c r="C12" s="445"/>
      <c r="D12" s="445"/>
      <c r="E12" s="15"/>
      <c r="F12" s="55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118" t="s">
        <v>304</v>
      </c>
      <c r="B13" s="24"/>
      <c r="C13" s="446"/>
      <c r="D13" s="446"/>
      <c r="E13" s="24"/>
      <c r="F13" s="24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78"/>
      <c r="B14" s="44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106" t="s">
        <v>305</v>
      </c>
      <c r="B15" s="37"/>
      <c r="C15" s="18"/>
      <c r="D15" s="107"/>
      <c r="E15" s="107"/>
      <c r="F15" s="107"/>
      <c r="G15" s="107"/>
      <c r="H15" s="107"/>
      <c r="I15" s="107"/>
      <c r="J15" s="107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53.25" customHeight="1">
      <c r="A16" s="42" t="s">
        <v>306</v>
      </c>
      <c r="B16" s="42" t="s">
        <v>307</v>
      </c>
      <c r="C16" s="42" t="s">
        <v>308</v>
      </c>
      <c r="D16" s="67"/>
      <c r="E16" s="67"/>
      <c r="F16" s="67"/>
      <c r="G16" s="67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448" t="s">
        <v>309</v>
      </c>
      <c r="B17" s="449"/>
      <c r="C17" s="449"/>
      <c r="D17" s="79"/>
      <c r="E17" s="79"/>
      <c r="F17" s="79"/>
      <c r="G17" s="79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51" t="s">
        <v>310</v>
      </c>
      <c r="B18" s="35"/>
      <c r="C18" s="35"/>
      <c r="D18" s="79"/>
      <c r="E18" s="79"/>
      <c r="F18" s="79"/>
      <c r="G18" s="7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450" t="s">
        <v>311</v>
      </c>
      <c r="B19" s="451"/>
      <c r="C19" s="105"/>
      <c r="D19" s="79"/>
      <c r="E19" s="79"/>
      <c r="F19" s="79"/>
      <c r="G19" s="79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452" t="s">
        <v>312</v>
      </c>
      <c r="B20" s="453"/>
      <c r="C20" s="35"/>
      <c r="D20" s="79"/>
      <c r="E20" s="79"/>
      <c r="F20" s="79"/>
      <c r="G20" s="79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5.75" customHeight="1">
      <c r="A21" s="454" t="s">
        <v>313</v>
      </c>
      <c r="B21" s="455"/>
      <c r="C21" s="32"/>
      <c r="D21" s="79"/>
      <c r="E21" s="79"/>
      <c r="F21" s="79"/>
      <c r="G21" s="79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7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A23" s="138" t="s">
        <v>314</v>
      </c>
      <c r="B23" s="456"/>
      <c r="C23" s="456"/>
      <c r="D23" s="107"/>
      <c r="E23" s="107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38.25" customHeight="1">
      <c r="A24" s="39" t="s">
        <v>315</v>
      </c>
      <c r="B24" s="39" t="s">
        <v>307</v>
      </c>
      <c r="C24" s="40" t="s">
        <v>308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45.75" customHeight="1">
      <c r="A25" s="457" t="s">
        <v>316</v>
      </c>
      <c r="B25" s="32"/>
      <c r="C25" s="45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5.75" customHeight="1">
      <c r="A26" s="126" t="s">
        <v>317</v>
      </c>
      <c r="B26" s="35"/>
      <c r="C26" s="459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460" t="s">
        <v>318</v>
      </c>
      <c r="B27" s="32"/>
      <c r="C27" s="45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461" t="s">
        <v>319</v>
      </c>
      <c r="B28" s="35"/>
      <c r="C28" s="459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460" t="s">
        <v>320</v>
      </c>
      <c r="B29" s="32"/>
      <c r="C29" s="45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126" t="s">
        <v>321</v>
      </c>
      <c r="B30" s="35"/>
      <c r="C30" s="459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462" t="s">
        <v>322</v>
      </c>
      <c r="B31" s="32"/>
      <c r="C31" s="45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126" t="s">
        <v>323</v>
      </c>
      <c r="B32" s="35"/>
      <c r="C32" s="459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463" t="s">
        <v>324</v>
      </c>
      <c r="B33" s="32"/>
      <c r="C33" s="45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223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106" t="s">
        <v>325</v>
      </c>
      <c r="B35" s="37"/>
      <c r="C35" s="37"/>
      <c r="D35" s="64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40" t="s">
        <v>90</v>
      </c>
      <c r="B36" s="464" t="s">
        <v>91</v>
      </c>
      <c r="C36" s="465"/>
      <c r="D36" s="466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A37" s="112" t="s">
        <v>92</v>
      </c>
      <c r="B37" s="81"/>
      <c r="C37" s="113"/>
      <c r="D37" s="467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66" t="s">
        <v>93</v>
      </c>
      <c r="B38" s="90" t="s">
        <v>94</v>
      </c>
      <c r="C38" s="113"/>
      <c r="D38" s="467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114" t="s">
        <v>95</v>
      </c>
      <c r="B39" s="468"/>
      <c r="C39" s="80"/>
      <c r="D39" s="469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118" t="s">
        <v>96</v>
      </c>
      <c r="B40" s="35"/>
      <c r="C40" s="80"/>
      <c r="D40" s="469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119" t="s">
        <v>97</v>
      </c>
      <c r="B41" s="468"/>
      <c r="C41" s="80"/>
      <c r="D41" s="46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121" t="s">
        <v>98</v>
      </c>
      <c r="B42" s="35"/>
      <c r="C42" s="80"/>
      <c r="D42" s="469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66" t="s">
        <v>99</v>
      </c>
      <c r="B43" s="39" t="s">
        <v>326</v>
      </c>
      <c r="C43" s="123" t="s">
        <v>101</v>
      </c>
      <c r="D43" s="1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460" t="s">
        <v>102</v>
      </c>
      <c r="B44" s="32"/>
      <c r="C44" s="470"/>
      <c r="D44" s="1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461" t="s">
        <v>103</v>
      </c>
      <c r="B45" s="35"/>
      <c r="C45" s="80"/>
      <c r="D45" s="471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460" t="s">
        <v>327</v>
      </c>
      <c r="B46" s="32"/>
      <c r="C46" s="80"/>
      <c r="D46" s="469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0" customHeight="1">
      <c r="A47" s="461" t="s">
        <v>104</v>
      </c>
      <c r="B47" s="35"/>
      <c r="C47" s="80"/>
      <c r="D47" s="469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30.0" customHeight="1">
      <c r="A48" s="460" t="s">
        <v>328</v>
      </c>
      <c r="B48" s="32"/>
      <c r="C48" s="80"/>
      <c r="D48" s="469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143" t="s">
        <v>105</v>
      </c>
      <c r="B49" s="35"/>
      <c r="C49" s="80"/>
      <c r="D49" s="469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129" t="s">
        <v>106</v>
      </c>
      <c r="B50" s="130" t="s">
        <v>326</v>
      </c>
      <c r="C50" s="15"/>
      <c r="D50" s="55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472"/>
      <c r="B51" s="35"/>
      <c r="C51" s="15"/>
      <c r="D51" s="55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473"/>
      <c r="B52" s="32"/>
      <c r="C52" s="15"/>
      <c r="D52" s="55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472"/>
      <c r="B53" s="35"/>
      <c r="C53" s="15"/>
      <c r="D53" s="55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473"/>
      <c r="B54" s="32"/>
      <c r="C54" s="474"/>
      <c r="D54" s="475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223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138" t="s">
        <v>329</v>
      </c>
      <c r="B56" s="139"/>
      <c r="C56" s="107"/>
      <c r="D56" s="107"/>
      <c r="E56" s="107"/>
      <c r="F56" s="107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476" t="s">
        <v>330</v>
      </c>
      <c r="B57" s="39" t="s">
        <v>331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33.75" customHeight="1">
      <c r="A58" s="462" t="s">
        <v>332</v>
      </c>
      <c r="B58" s="32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35.25" customHeight="1">
      <c r="A59" s="477" t="s">
        <v>112</v>
      </c>
      <c r="B59" s="35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478" t="s">
        <v>333</v>
      </c>
      <c r="B60" s="41" t="s">
        <v>119</v>
      </c>
      <c r="C60" s="72"/>
      <c r="D60" s="72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479" t="s">
        <v>120</v>
      </c>
      <c r="B61" s="480"/>
      <c r="C61" s="80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481" t="s">
        <v>121</v>
      </c>
      <c r="B62" s="482"/>
      <c r="C62" s="223"/>
      <c r="D62" s="223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479" t="s">
        <v>122</v>
      </c>
      <c r="B63" s="480"/>
      <c r="C63" s="80"/>
      <c r="D63" s="80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128" t="s">
        <v>123</v>
      </c>
      <c r="B64" s="35"/>
      <c r="C64" s="223"/>
      <c r="D64" s="223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483"/>
      <c r="B65" s="484"/>
      <c r="C65" s="8"/>
      <c r="D65" s="8"/>
      <c r="E65" s="8"/>
      <c r="F65" s="485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224" t="s">
        <v>334</v>
      </c>
      <c r="B66" s="225"/>
      <c r="C66" s="225"/>
      <c r="D66" s="246"/>
      <c r="E66" s="8"/>
      <c r="F66" s="485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36.75" customHeight="1">
      <c r="A67" s="140" t="s">
        <v>335</v>
      </c>
      <c r="B67" s="90" t="s">
        <v>336</v>
      </c>
      <c r="C67" s="137"/>
      <c r="D67" s="486"/>
      <c r="E67" s="8"/>
      <c r="F67" s="485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487" t="s">
        <v>337</v>
      </c>
      <c r="B68" s="105"/>
      <c r="C68" s="137"/>
      <c r="D68" s="486"/>
      <c r="E68" s="8"/>
      <c r="F68" s="485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488" t="s">
        <v>338</v>
      </c>
      <c r="B69" s="35"/>
      <c r="C69" s="137"/>
      <c r="D69" s="486"/>
      <c r="E69" s="8"/>
      <c r="F69" s="485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489" t="s">
        <v>339</v>
      </c>
      <c r="B70" s="32"/>
      <c r="C70" s="137"/>
      <c r="D70" s="486"/>
      <c r="E70" s="8"/>
      <c r="F70" s="485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476" t="s">
        <v>109</v>
      </c>
      <c r="B71" s="39" t="s">
        <v>100</v>
      </c>
      <c r="C71" s="137"/>
      <c r="D71" s="486"/>
      <c r="E71" s="8"/>
      <c r="F71" s="485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490" t="s">
        <v>340</v>
      </c>
      <c r="B72" s="32"/>
      <c r="C72" s="137"/>
      <c r="D72" s="486"/>
      <c r="E72" s="8"/>
      <c r="F72" s="485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491" t="s">
        <v>341</v>
      </c>
      <c r="B73" s="35"/>
      <c r="C73" s="137"/>
      <c r="D73" s="486"/>
      <c r="E73" s="8"/>
      <c r="F73" s="485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112" t="s">
        <v>342</v>
      </c>
      <c r="B74" s="32"/>
      <c r="C74" s="137"/>
      <c r="D74" s="486"/>
      <c r="E74" s="8"/>
      <c r="F74" s="485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492" t="s">
        <v>343</v>
      </c>
      <c r="B75" s="35"/>
      <c r="C75" s="137"/>
      <c r="D75" s="486"/>
      <c r="E75" s="8"/>
      <c r="F75" s="485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112" t="s">
        <v>344</v>
      </c>
      <c r="B76" s="32"/>
      <c r="C76" s="137"/>
      <c r="D76" s="486"/>
      <c r="E76" s="8"/>
      <c r="F76" s="485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491" t="s">
        <v>345</v>
      </c>
      <c r="B77" s="35"/>
      <c r="C77" s="15"/>
      <c r="D77" s="55"/>
      <c r="E77" s="15"/>
      <c r="F77" s="48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ht="15.75" customHeight="1">
      <c r="A78" s="490" t="s">
        <v>346</v>
      </c>
      <c r="B78" s="32"/>
      <c r="C78" s="15"/>
      <c r="D78" s="55"/>
      <c r="E78" s="15"/>
      <c r="F78" s="48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ht="15.75" customHeight="1">
      <c r="A79" s="491" t="s">
        <v>347</v>
      </c>
      <c r="B79" s="35"/>
      <c r="C79" s="15"/>
      <c r="D79" s="55"/>
      <c r="E79" s="15"/>
      <c r="F79" s="48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ht="15.75" customHeight="1">
      <c r="A80" s="140" t="s">
        <v>348</v>
      </c>
      <c r="B80" s="493" t="s">
        <v>349</v>
      </c>
      <c r="C80" s="493" t="s">
        <v>350</v>
      </c>
      <c r="D80" s="494" t="s">
        <v>351</v>
      </c>
      <c r="E80" s="15"/>
      <c r="F80" s="48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ht="17.25" customHeight="1">
      <c r="A81" s="495" t="s">
        <v>352</v>
      </c>
      <c r="B81" s="480"/>
      <c r="C81" s="480"/>
      <c r="D81" s="480"/>
      <c r="E81" s="15"/>
      <c r="F81" s="48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ht="17.25" customHeight="1">
      <c r="A82" s="496" t="s">
        <v>353</v>
      </c>
      <c r="B82" s="482"/>
      <c r="C82" s="482"/>
      <c r="D82" s="482"/>
      <c r="E82" s="15"/>
      <c r="F82" s="48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ht="18.0" customHeight="1">
      <c r="A83" s="497" t="s">
        <v>354</v>
      </c>
      <c r="B83" s="480"/>
      <c r="C83" s="480"/>
      <c r="D83" s="480"/>
      <c r="E83" s="15"/>
      <c r="F83" s="48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ht="21.0" customHeight="1">
      <c r="A84" s="498" t="s">
        <v>355</v>
      </c>
      <c r="B84" s="35"/>
      <c r="C84" s="35"/>
      <c r="D84" s="459"/>
      <c r="E84" s="15"/>
      <c r="F84" s="48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ht="15.75" customHeight="1">
      <c r="A85" s="499"/>
      <c r="B85" s="500"/>
      <c r="C85" s="15"/>
      <c r="D85" s="15"/>
      <c r="E85" s="15"/>
      <c r="F85" s="48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ht="15.75" customHeight="1">
      <c r="A86" s="224" t="s">
        <v>356</v>
      </c>
      <c r="B86" s="225"/>
      <c r="C86" s="225"/>
      <c r="D86" s="225"/>
      <c r="E86" s="246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36.75" customHeight="1">
      <c r="A87" s="140" t="s">
        <v>357</v>
      </c>
      <c r="B87" s="90" t="s">
        <v>358</v>
      </c>
      <c r="C87" s="501"/>
      <c r="D87" s="501"/>
      <c r="E87" s="502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487" t="s">
        <v>337</v>
      </c>
      <c r="B88" s="105"/>
      <c r="C88" s="501"/>
      <c r="D88" s="501"/>
      <c r="E88" s="502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488" t="s">
        <v>338</v>
      </c>
      <c r="B89" s="35"/>
      <c r="C89" s="501"/>
      <c r="D89" s="501"/>
      <c r="E89" s="502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503" t="s">
        <v>339</v>
      </c>
      <c r="B90" s="480"/>
      <c r="C90" s="501"/>
      <c r="D90" s="501"/>
      <c r="E90" s="502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140" t="s">
        <v>109</v>
      </c>
      <c r="B91" s="493" t="s">
        <v>359</v>
      </c>
      <c r="C91" s="493" t="s">
        <v>360</v>
      </c>
      <c r="D91" s="493" t="s">
        <v>361</v>
      </c>
      <c r="E91" s="504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ht="15.75" customHeight="1">
      <c r="A92" s="495" t="s">
        <v>362</v>
      </c>
      <c r="B92" s="480"/>
      <c r="C92" s="480"/>
      <c r="D92" s="480"/>
      <c r="E92" s="50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ht="15.75" customHeight="1">
      <c r="A93" s="41" t="s">
        <v>109</v>
      </c>
      <c r="B93" s="39" t="s">
        <v>363</v>
      </c>
      <c r="C93" s="41" t="s">
        <v>364</v>
      </c>
      <c r="D93" s="41" t="s">
        <v>365</v>
      </c>
      <c r="E93" s="506" t="s">
        <v>366</v>
      </c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ht="15.75" customHeight="1">
      <c r="A94" s="124" t="s">
        <v>367</v>
      </c>
      <c r="B94" s="458"/>
      <c r="C94" s="458"/>
      <c r="D94" s="458"/>
      <c r="E94" s="458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15.75" customHeight="1">
      <c r="A95" s="491" t="s">
        <v>368</v>
      </c>
      <c r="B95" s="35" t="s">
        <v>369</v>
      </c>
      <c r="C95" s="459"/>
      <c r="D95" s="459"/>
      <c r="E95" s="459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ht="15.75" customHeight="1">
      <c r="A96" s="507" t="s">
        <v>370</v>
      </c>
      <c r="B96" s="37"/>
      <c r="C96" s="37"/>
      <c r="D96" s="37"/>
      <c r="E96" s="1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34.5" customHeight="1">
      <c r="A97" s="464" t="s">
        <v>371</v>
      </c>
      <c r="B97" s="508" t="s">
        <v>372</v>
      </c>
      <c r="C97" s="509" t="s">
        <v>373</v>
      </c>
      <c r="D97" s="48"/>
      <c r="E97" s="49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ht="15.75" customHeight="1">
      <c r="A98" s="510" t="s">
        <v>374</v>
      </c>
      <c r="B98" s="32"/>
      <c r="C98" s="32"/>
      <c r="D98" s="15"/>
      <c r="E98" s="5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ht="15.75" customHeight="1">
      <c r="A99" s="492" t="s">
        <v>375</v>
      </c>
      <c r="B99" s="35"/>
      <c r="C99" s="35"/>
      <c r="D99" s="15"/>
      <c r="E99" s="5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ht="15.75" customHeight="1">
      <c r="A100" s="511" t="s">
        <v>376</v>
      </c>
      <c r="B100" s="32"/>
      <c r="C100" s="32"/>
      <c r="D100" s="15"/>
      <c r="E100" s="5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ht="15.75" customHeight="1">
      <c r="A101" s="512" t="s">
        <v>377</v>
      </c>
      <c r="B101" s="35"/>
      <c r="C101" s="35"/>
      <c r="D101" s="15"/>
      <c r="E101" s="5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ht="15.75" customHeight="1">
      <c r="A102" s="513" t="s">
        <v>378</v>
      </c>
      <c r="B102" s="105"/>
      <c r="C102" s="105"/>
      <c r="D102" s="15"/>
      <c r="E102" s="131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33.0" customHeight="1">
      <c r="A103" s="514" t="s">
        <v>379</v>
      </c>
      <c r="B103" s="515"/>
      <c r="C103" s="474"/>
      <c r="D103" s="474"/>
      <c r="E103" s="136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156" t="s">
        <v>380</v>
      </c>
      <c r="B105" s="157"/>
      <c r="C105" s="158"/>
      <c r="D105" s="159" t="s">
        <v>125</v>
      </c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160"/>
      <c r="B106" s="161"/>
      <c r="C106" s="162"/>
      <c r="D106" s="516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5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5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11">
    <mergeCell ref="A66:D66"/>
    <mergeCell ref="A86:E86"/>
    <mergeCell ref="A96:E96"/>
    <mergeCell ref="A105:C106"/>
    <mergeCell ref="B1:P1"/>
    <mergeCell ref="A2:F2"/>
    <mergeCell ref="C3:F3"/>
    <mergeCell ref="A15:C15"/>
    <mergeCell ref="A35:D35"/>
    <mergeCell ref="C43:D43"/>
    <mergeCell ref="C44:D44"/>
  </mergeCells>
  <dataValidations>
    <dataValidation type="custom" allowBlank="1" showErrorMessage="1" sqref="B77">
      <formula1>AND(OR($B$68&lt;&gt;"",$B$69&lt;&gt;"",$B$70&lt;&gt;""),$B$77="")</formula1>
    </dataValidation>
    <dataValidation type="custom" allowBlank="1" showErrorMessage="1" sqref="B78">
      <formula1>AND(OR($B$68&lt;&gt;"",$B$69&lt;&gt;"",$B$70&lt;&gt;""),#REF!="")</formula1>
    </dataValidation>
    <dataValidation type="list" allowBlank="1" showErrorMessage="1" sqref="B83:D83">
      <formula1>'Lista Suspensa'!$CF$2:$CF$5</formula1>
    </dataValidation>
    <dataValidation type="list" allowBlank="1" showErrorMessage="1" sqref="B5">
      <formula1>INDIRECT($B$4)</formula1>
    </dataValidation>
    <dataValidation type="list" allowBlank="1" showErrorMessage="1" sqref="B103">
      <formula1>'Lista Suspensa'!$CH$2:$CH$7</formula1>
    </dataValidation>
    <dataValidation type="list" allowBlank="1" showErrorMessage="1" sqref="B4">
      <formula1>'Lista Suspensa'!$AY$2:$AY$28</formula1>
    </dataValidation>
    <dataValidation type="list" allowBlank="1" showErrorMessage="1" sqref="B13:F13">
      <formula1>'Lista Suspensa'!$CD$2:$CD$10</formula1>
    </dataValidation>
    <dataValidation type="list" allowBlank="1" showErrorMessage="1" sqref="B12">
      <formula1>'Lista Suspensa'!$CN$2:$CN$3</formula1>
    </dataValidation>
    <dataValidation type="custom" allowBlank="1" showErrorMessage="1" sqref="B94:E94 C95:E95 B98:C102">
      <formula1>AND(OR($B$88&lt;&gt;"",$B$89&lt;&gt;"",$B$90&lt;&gt;""),B94="")</formula1>
    </dataValidation>
    <dataValidation type="list" allowBlank="1" showErrorMessage="1" sqref="B92:D92">
      <formula1>'Lista Suspensa'!$CL$2:$CL$4</formula1>
    </dataValidation>
    <dataValidation type="custom" allowBlank="1" showErrorMessage="1" sqref="B74">
      <formula1>AND(OR($B$68&lt;&gt;"",$B$69&lt;&gt;"",$B$70&lt;&gt;""),$B$74="")</formula1>
    </dataValidation>
    <dataValidation type="custom" allowBlank="1" showErrorMessage="1" sqref="B8">
      <formula1>ISNUMBER(B8)</formula1>
    </dataValidation>
    <dataValidation type="list" allowBlank="1" showErrorMessage="1" sqref="B11:D11">
      <formula1>'Lista Suspensa'!$CB$2:$CB$4</formula1>
    </dataValidation>
    <dataValidation type="custom" allowBlank="1" showErrorMessage="1" sqref="B79">
      <formula1>AND(OR($B$68&lt;&gt;"",$B$69&lt;&gt;"",$B$70&lt;&gt;""),$B$79="")</formula1>
    </dataValidation>
    <dataValidation type="list" allowBlank="1" showErrorMessage="1" sqref="B81:D81">
      <formula1>'Lista Suspensa'!$CJ$2:$CJ$4</formula1>
    </dataValidation>
    <dataValidation type="list" allowBlank="1" showErrorMessage="1" sqref="B72:B73 D106">
      <formula1>'Lista Suspensa'!$AW$2:$AW$3</formula1>
    </dataValidation>
    <dataValidation type="custom" allowBlank="1" showErrorMessage="1" sqref="B75">
      <formula1>AND(OR($B$68&lt;&gt;"",$B$69&lt;&gt;"",$B$70&lt;&gt;""),$B$75="")</formula1>
    </dataValidation>
    <dataValidation type="date" allowBlank="1" showErrorMessage="1" sqref="B9:B10">
      <formula1>1.0</formula1>
      <formula2>73415.0</formula2>
    </dataValidation>
    <dataValidation type="custom" allowBlank="1" showErrorMessage="1" sqref="B3 B6:B7 C44">
      <formula1>ISTEXT(B3)</formula1>
    </dataValidation>
    <dataValidation type="custom" allowBlank="1" showErrorMessage="1" sqref="B76">
      <formula1>AND(OR($B$68&lt;&gt;"",$B$69&lt;&gt;"",$B$70&lt;&gt;""),$B$76="")</formula1>
    </dataValidation>
  </dataValidations>
  <printOptions/>
  <pageMargins bottom="0.787401575" footer="0.0" header="0.0" left="0.511811024" right="0.511811024" top="0.7874015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14"/>
    <col customWidth="1" min="2" max="2" width="40.14"/>
    <col customWidth="1" min="3" max="3" width="35.86"/>
    <col customWidth="1" min="4" max="4" width="36.0"/>
    <col customWidth="1" min="5" max="5" width="27.14"/>
    <col customWidth="1" min="6" max="6" width="25.0"/>
    <col customWidth="1" min="7" max="27" width="37.29"/>
  </cols>
  <sheetData>
    <row r="1" ht="125.25" customHeight="1">
      <c r="A1" s="1" t="s">
        <v>0</v>
      </c>
      <c r="B1" s="164" t="s">
        <v>381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6"/>
      <c r="Q1" s="167"/>
      <c r="R1" s="167"/>
      <c r="S1" s="167"/>
      <c r="T1" s="167"/>
      <c r="U1" s="5"/>
      <c r="V1" s="5"/>
      <c r="W1" s="5"/>
      <c r="X1" s="5"/>
      <c r="Y1" s="5"/>
      <c r="Z1" s="5"/>
      <c r="AA1" s="5"/>
    </row>
    <row r="2">
      <c r="A2" s="138" t="s">
        <v>295</v>
      </c>
      <c r="B2" s="456"/>
      <c r="C2" s="517" t="s">
        <v>176</v>
      </c>
      <c r="D2" s="518"/>
      <c r="E2" s="518"/>
      <c r="F2" s="519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440" t="s">
        <v>296</v>
      </c>
      <c r="B3" s="520" t="s">
        <v>382</v>
      </c>
      <c r="C3" s="367" t="s">
        <v>383</v>
      </c>
      <c r="D3" s="368"/>
      <c r="E3" s="368"/>
      <c r="F3" s="369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118" t="s">
        <v>6</v>
      </c>
      <c r="B4" s="521" t="s">
        <v>180</v>
      </c>
      <c r="C4" s="522" t="s">
        <v>181</v>
      </c>
      <c r="D4" s="328"/>
      <c r="E4" s="328"/>
      <c r="F4" s="523"/>
      <c r="G4" s="223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>
      <c r="A5" s="436" t="s">
        <v>8</v>
      </c>
      <c r="B5" s="524" t="s">
        <v>384</v>
      </c>
      <c r="C5" s="522" t="s">
        <v>183</v>
      </c>
      <c r="D5" s="328"/>
      <c r="E5" s="328"/>
      <c r="F5" s="523"/>
      <c r="G5" s="223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>
      <c r="A6" s="118" t="s">
        <v>297</v>
      </c>
      <c r="B6" s="521" t="s">
        <v>385</v>
      </c>
      <c r="C6" s="367" t="s">
        <v>386</v>
      </c>
      <c r="D6" s="368"/>
      <c r="E6" s="368"/>
      <c r="F6" s="369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>
      <c r="A7" s="436" t="s">
        <v>298</v>
      </c>
      <c r="B7" s="524" t="s">
        <v>387</v>
      </c>
      <c r="C7" s="367" t="s">
        <v>388</v>
      </c>
      <c r="D7" s="368"/>
      <c r="E7" s="368"/>
      <c r="F7" s="36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>
      <c r="A8" s="118" t="s">
        <v>299</v>
      </c>
      <c r="B8" s="521" t="s">
        <v>389</v>
      </c>
      <c r="C8" s="367" t="s">
        <v>390</v>
      </c>
      <c r="D8" s="368"/>
      <c r="E8" s="368"/>
      <c r="F8" s="369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>
      <c r="A9" s="440" t="s">
        <v>300</v>
      </c>
      <c r="B9" s="525">
        <v>44927.0</v>
      </c>
      <c r="C9" s="526" t="s">
        <v>391</v>
      </c>
      <c r="D9" s="527"/>
      <c r="E9" s="527"/>
      <c r="F9" s="528"/>
      <c r="G9" s="529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>
      <c r="A10" s="118" t="s">
        <v>301</v>
      </c>
      <c r="B10" s="530">
        <v>45291.0</v>
      </c>
      <c r="C10" s="531" t="s">
        <v>392</v>
      </c>
      <c r="D10" s="532"/>
      <c r="E10" s="533"/>
      <c r="F10" s="534"/>
      <c r="G10" s="529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>
      <c r="A11" s="436" t="s">
        <v>302</v>
      </c>
      <c r="B11" s="535" t="s">
        <v>393</v>
      </c>
      <c r="C11" s="536" t="s">
        <v>394</v>
      </c>
      <c r="D11" s="537" t="s">
        <v>395</v>
      </c>
      <c r="E11" s="538" t="s">
        <v>396</v>
      </c>
      <c r="F11" s="539"/>
      <c r="G11" s="540"/>
      <c r="H11" s="541"/>
      <c r="I11" s="223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>
      <c r="A12" s="118" t="s">
        <v>304</v>
      </c>
      <c r="B12" s="542" t="s">
        <v>397</v>
      </c>
      <c r="C12" s="542" t="s">
        <v>317</v>
      </c>
      <c r="D12" s="542" t="s">
        <v>320</v>
      </c>
      <c r="E12" s="543" t="s">
        <v>318</v>
      </c>
      <c r="F12" s="544" t="s">
        <v>319</v>
      </c>
      <c r="G12" s="538" t="s">
        <v>398</v>
      </c>
      <c r="H12" s="539"/>
      <c r="I12" s="539"/>
      <c r="J12" s="545"/>
      <c r="K12" s="223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>
      <c r="A13" s="78"/>
      <c r="B13" s="44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>
      <c r="A14" s="106" t="s">
        <v>305</v>
      </c>
      <c r="B14" s="37"/>
      <c r="C14" s="18"/>
      <c r="D14" s="107"/>
      <c r="E14" s="107"/>
      <c r="F14" s="107"/>
      <c r="G14" s="107"/>
      <c r="H14" s="107"/>
      <c r="I14" s="107"/>
      <c r="J14" s="10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ht="53.25" customHeight="1">
      <c r="A15" s="42" t="s">
        <v>306</v>
      </c>
      <c r="B15" s="151" t="s">
        <v>307</v>
      </c>
      <c r="C15" s="546" t="s">
        <v>308</v>
      </c>
      <c r="D15" s="547" t="s">
        <v>399</v>
      </c>
      <c r="E15" s="368"/>
      <c r="F15" s="369"/>
      <c r="G15" s="223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>
      <c r="A16" s="448" t="s">
        <v>309</v>
      </c>
      <c r="B16" s="548">
        <v>1.265346E8</v>
      </c>
      <c r="C16" s="549">
        <v>1.0122768E9</v>
      </c>
      <c r="D16" s="79"/>
      <c r="E16" s="79"/>
      <c r="F16" s="79"/>
      <c r="G16" s="79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>
      <c r="A17" s="51" t="s">
        <v>310</v>
      </c>
      <c r="B17" s="550">
        <v>1.546534E8</v>
      </c>
      <c r="C17" s="551">
        <v>1.1599005E9</v>
      </c>
      <c r="D17" s="79"/>
      <c r="E17" s="79"/>
      <c r="F17" s="79"/>
      <c r="G17" s="79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>
      <c r="A18" s="450" t="s">
        <v>311</v>
      </c>
      <c r="B18" s="552">
        <v>1.265346E8</v>
      </c>
      <c r="C18" s="553">
        <v>1.1388114E9</v>
      </c>
      <c r="D18" s="79"/>
      <c r="E18" s="79"/>
      <c r="F18" s="79"/>
      <c r="G18" s="7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>
      <c r="A19" s="452" t="s">
        <v>312</v>
      </c>
      <c r="B19" s="550">
        <v>9.84158E7</v>
      </c>
      <c r="C19" s="551">
        <v>6.889106E8</v>
      </c>
      <c r="D19" s="79"/>
      <c r="E19" s="79"/>
      <c r="F19" s="79"/>
      <c r="G19" s="79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>
      <c r="A20" s="454" t="s">
        <v>313</v>
      </c>
      <c r="B20" s="548">
        <v>5.62376E7</v>
      </c>
      <c r="C20" s="549">
        <v>3.655444E8</v>
      </c>
      <c r="D20" s="79"/>
      <c r="E20" s="79"/>
      <c r="F20" s="79"/>
      <c r="G20" s="79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ht="15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ht="15.75" customHeight="1">
      <c r="A22" s="138" t="s">
        <v>314</v>
      </c>
      <c r="B22" s="456"/>
      <c r="C22" s="456"/>
      <c r="D22" s="107"/>
      <c r="E22" s="107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ht="38.25" customHeight="1">
      <c r="A23" s="39" t="s">
        <v>315</v>
      </c>
      <c r="B23" s="476" t="s">
        <v>307</v>
      </c>
      <c r="C23" s="90" t="s">
        <v>308</v>
      </c>
      <c r="D23" s="547" t="s">
        <v>400</v>
      </c>
      <c r="E23" s="368"/>
      <c r="F23" s="369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ht="45.75" customHeight="1">
      <c r="A24" s="457" t="s">
        <v>316</v>
      </c>
      <c r="B24" s="548">
        <v>1.687128E7</v>
      </c>
      <c r="C24" s="554">
        <v>1.5184152E7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ht="15.75" customHeight="1">
      <c r="A25" s="126" t="s">
        <v>317</v>
      </c>
      <c r="B25" s="550">
        <v>2.249504E7</v>
      </c>
      <c r="C25" s="555">
        <v>6.748512E7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ht="15.75" customHeight="1">
      <c r="A26" s="460" t="s">
        <v>318</v>
      </c>
      <c r="B26" s="548">
        <v>2.530692E7</v>
      </c>
      <c r="C26" s="554">
        <v>1.1388114E8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ht="15.75" customHeight="1">
      <c r="A27" s="461" t="s">
        <v>319</v>
      </c>
      <c r="B27" s="556">
        <v>1.40594E7</v>
      </c>
      <c r="C27" s="557">
        <v>2.530692E7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ht="15.75" customHeight="1">
      <c r="A28" s="460" t="s">
        <v>320</v>
      </c>
      <c r="B28" s="548">
        <v>2811880.0</v>
      </c>
      <c r="C28" s="554">
        <v>7029700.0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ht="15.75" customHeight="1">
      <c r="A29" s="126" t="s">
        <v>321</v>
      </c>
      <c r="B29" s="550">
        <v>14059.0</v>
      </c>
      <c r="C29" s="555">
        <v>702950.0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ht="15.75" customHeight="1">
      <c r="A30" s="462" t="s">
        <v>322</v>
      </c>
      <c r="B30" s="548">
        <v>5624.0</v>
      </c>
      <c r="C30" s="554">
        <v>562400.0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ht="15.75" customHeight="1">
      <c r="A31" s="126" t="s">
        <v>323</v>
      </c>
      <c r="B31" s="556">
        <v>1124752.0</v>
      </c>
      <c r="C31" s="557">
        <v>1124752.0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ht="15.75" customHeight="1">
      <c r="A32" s="463" t="s">
        <v>324</v>
      </c>
      <c r="B32" s="68"/>
      <c r="C32" s="21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ht="15.75" customHeight="1">
      <c r="A33" s="223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ht="15.75" customHeight="1">
      <c r="A34" s="106" t="s">
        <v>325</v>
      </c>
      <c r="B34" s="37"/>
      <c r="C34" s="37"/>
      <c r="D34" s="64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ht="15.75" customHeight="1">
      <c r="A35" s="40" t="s">
        <v>90</v>
      </c>
      <c r="B35" s="464" t="s">
        <v>401</v>
      </c>
      <c r="C35" s="558"/>
      <c r="D35" s="559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ht="15.75" customHeight="1">
      <c r="A36" s="112" t="s">
        <v>325</v>
      </c>
      <c r="B36" s="549">
        <v>7.36124E7</v>
      </c>
      <c r="C36" s="367" t="s">
        <v>402</v>
      </c>
      <c r="D36" s="368"/>
      <c r="E36" s="368"/>
      <c r="F36" s="369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ht="27.75" customHeight="1">
      <c r="A37" s="66" t="s">
        <v>93</v>
      </c>
      <c r="B37" s="90" t="s">
        <v>94</v>
      </c>
      <c r="C37" s="370" t="s">
        <v>258</v>
      </c>
      <c r="D37" s="368"/>
      <c r="E37" s="368"/>
      <c r="F37" s="369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ht="15.75" customHeight="1">
      <c r="A38" s="114" t="s">
        <v>95</v>
      </c>
      <c r="B38" s="560">
        <v>60.0</v>
      </c>
      <c r="C38" s="116"/>
      <c r="D38" s="117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ht="15.75" customHeight="1">
      <c r="A39" s="118" t="s">
        <v>96</v>
      </c>
      <c r="B39" s="561">
        <v>30.0</v>
      </c>
      <c r="C39" s="116"/>
      <c r="D39" s="117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ht="15.75" customHeight="1">
      <c r="A40" s="119" t="s">
        <v>97</v>
      </c>
      <c r="B40" s="560"/>
      <c r="C40" s="116"/>
      <c r="D40" s="117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ht="15.75" customHeight="1">
      <c r="A41" s="121" t="s">
        <v>98</v>
      </c>
      <c r="B41" s="561">
        <v>10.0</v>
      </c>
      <c r="C41" s="116"/>
      <c r="D41" s="117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ht="15.75" customHeight="1">
      <c r="A42" s="66" t="s">
        <v>99</v>
      </c>
      <c r="B42" s="39" t="s">
        <v>326</v>
      </c>
      <c r="C42" s="123" t="s">
        <v>101</v>
      </c>
      <c r="D42" s="18"/>
      <c r="E42" s="367" t="s">
        <v>259</v>
      </c>
      <c r="F42" s="368"/>
      <c r="G42" s="368"/>
      <c r="H42" s="369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ht="15.75" customHeight="1">
      <c r="A43" s="460" t="s">
        <v>102</v>
      </c>
      <c r="B43" s="562">
        <v>600000.0</v>
      </c>
      <c r="C43" s="563" t="s">
        <v>403</v>
      </c>
      <c r="D43" s="18"/>
      <c r="E43" s="367" t="s">
        <v>404</v>
      </c>
      <c r="F43" s="368"/>
      <c r="G43" s="368"/>
      <c r="H43" s="369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ht="15.75" customHeight="1">
      <c r="A44" s="461" t="s">
        <v>103</v>
      </c>
      <c r="B44" s="564"/>
      <c r="C44" s="116"/>
      <c r="D44" s="565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ht="15.75" customHeight="1">
      <c r="A45" s="460" t="s">
        <v>327</v>
      </c>
      <c r="B45" s="566"/>
      <c r="C45" s="116"/>
      <c r="D45" s="117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ht="15.0" customHeight="1">
      <c r="A46" s="461" t="s">
        <v>104</v>
      </c>
      <c r="B46" s="564"/>
      <c r="C46" s="116"/>
      <c r="D46" s="117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ht="30.0" customHeight="1">
      <c r="A47" s="460" t="s">
        <v>405</v>
      </c>
      <c r="B47" s="566"/>
      <c r="C47" s="116"/>
      <c r="D47" s="117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ht="15.75" customHeight="1">
      <c r="A48" s="143" t="s">
        <v>105</v>
      </c>
      <c r="B48" s="564"/>
      <c r="C48" s="116"/>
      <c r="D48" s="117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ht="26.25" customHeight="1">
      <c r="A49" s="140" t="s">
        <v>106</v>
      </c>
      <c r="B49" s="493" t="s">
        <v>326</v>
      </c>
      <c r="C49" s="370" t="s">
        <v>261</v>
      </c>
      <c r="D49" s="368"/>
      <c r="E49" s="368"/>
      <c r="F49" s="369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ht="15.75" customHeight="1">
      <c r="A50" s="118"/>
      <c r="B50" s="22"/>
      <c r="C50" s="8"/>
      <c r="D50" s="131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ht="15.75" customHeight="1">
      <c r="A51" s="436"/>
      <c r="B51" s="21"/>
      <c r="C51" s="8"/>
      <c r="D51" s="131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ht="15.75" customHeight="1">
      <c r="A52" s="118"/>
      <c r="B52" s="22"/>
      <c r="C52" s="8"/>
      <c r="D52" s="131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ht="15.75" customHeight="1">
      <c r="A53" s="436"/>
      <c r="B53" s="21"/>
      <c r="C53" s="135"/>
      <c r="D53" s="136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ht="15.75" customHeight="1">
      <c r="A54" s="223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ht="15.75" customHeight="1">
      <c r="A55" s="138" t="s">
        <v>329</v>
      </c>
      <c r="B55" s="139"/>
      <c r="C55" s="107"/>
      <c r="D55" s="107"/>
      <c r="E55" s="107"/>
      <c r="F55" s="107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ht="27.75" customHeight="1">
      <c r="A56" s="476" t="s">
        <v>330</v>
      </c>
      <c r="B56" s="476" t="s">
        <v>331</v>
      </c>
      <c r="C56" s="567"/>
      <c r="D56" s="3"/>
      <c r="E56" s="3"/>
      <c r="F56" s="4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ht="28.5" customHeight="1">
      <c r="A57" s="462" t="s">
        <v>332</v>
      </c>
      <c r="B57" s="562">
        <v>280000.0</v>
      </c>
      <c r="C57" s="376" t="s">
        <v>406</v>
      </c>
      <c r="D57" s="368"/>
      <c r="E57" s="368"/>
      <c r="F57" s="369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ht="30.0" customHeight="1">
      <c r="A58" s="477" t="s">
        <v>407</v>
      </c>
      <c r="B58" s="561">
        <v>200.0</v>
      </c>
      <c r="C58" s="376" t="s">
        <v>408</v>
      </c>
      <c r="D58" s="368"/>
      <c r="E58" s="368"/>
      <c r="F58" s="369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ht="26.25" customHeight="1">
      <c r="A59" s="478" t="s">
        <v>333</v>
      </c>
      <c r="B59" s="41" t="s">
        <v>119</v>
      </c>
      <c r="C59" s="376" t="s">
        <v>409</v>
      </c>
      <c r="D59" s="368"/>
      <c r="E59" s="368"/>
      <c r="F59" s="369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ht="15.75" customHeight="1">
      <c r="A60" s="479" t="s">
        <v>120</v>
      </c>
      <c r="B60" s="568">
        <v>500.0</v>
      </c>
      <c r="C60" s="80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ht="15.75" customHeight="1">
      <c r="A61" s="481" t="s">
        <v>121</v>
      </c>
      <c r="B61" s="569"/>
      <c r="C61" s="223"/>
      <c r="D61" s="223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ht="15.75" customHeight="1">
      <c r="A62" s="479" t="s">
        <v>122</v>
      </c>
      <c r="B62" s="568">
        <v>1000.0</v>
      </c>
      <c r="C62" s="80"/>
      <c r="D62" s="80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ht="15.75" customHeight="1">
      <c r="A63" s="128" t="s">
        <v>123</v>
      </c>
      <c r="B63" s="380"/>
      <c r="C63" s="223"/>
      <c r="D63" s="223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ht="15.75" customHeight="1">
      <c r="A64" s="483"/>
      <c r="B64" s="484"/>
      <c r="C64" s="8"/>
      <c r="D64" s="8"/>
      <c r="E64" s="8"/>
      <c r="F64" s="485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ht="15.75" customHeight="1">
      <c r="A65" s="224" t="s">
        <v>334</v>
      </c>
      <c r="B65" s="225"/>
      <c r="C65" s="225"/>
      <c r="D65" s="246"/>
      <c r="E65" s="8"/>
      <c r="F65" s="485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ht="36.75" customHeight="1">
      <c r="A66" s="140" t="s">
        <v>335</v>
      </c>
      <c r="B66" s="90" t="s">
        <v>336</v>
      </c>
      <c r="C66" s="376" t="s">
        <v>410</v>
      </c>
      <c r="D66" s="368"/>
      <c r="E66" s="368"/>
      <c r="F66" s="369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ht="15.75" customHeight="1">
      <c r="A67" s="487" t="s">
        <v>337</v>
      </c>
      <c r="B67" s="105"/>
      <c r="C67" s="137"/>
      <c r="D67" s="486"/>
      <c r="E67" s="8"/>
      <c r="F67" s="485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ht="15.75" customHeight="1">
      <c r="A68" s="488" t="s">
        <v>338</v>
      </c>
      <c r="B68" s="35"/>
      <c r="C68" s="137"/>
      <c r="D68" s="486"/>
      <c r="E68" s="8"/>
      <c r="F68" s="485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ht="15.75" customHeight="1">
      <c r="A69" s="489" t="s">
        <v>339</v>
      </c>
      <c r="B69" s="32"/>
      <c r="C69" s="137"/>
      <c r="D69" s="486"/>
      <c r="E69" s="8"/>
      <c r="F69" s="485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ht="27.75" customHeight="1">
      <c r="A70" s="476" t="s">
        <v>109</v>
      </c>
      <c r="B70" s="39" t="s">
        <v>100</v>
      </c>
      <c r="C70" s="376" t="s">
        <v>411</v>
      </c>
      <c r="D70" s="368"/>
      <c r="E70" s="368"/>
      <c r="F70" s="369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ht="21.75" customHeight="1">
      <c r="A71" s="490" t="s">
        <v>340</v>
      </c>
      <c r="B71" s="570" t="s">
        <v>22</v>
      </c>
      <c r="C71" s="571" t="s">
        <v>262</v>
      </c>
      <c r="D71" s="368"/>
      <c r="E71" s="368"/>
      <c r="F71" s="369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ht="15.75" customHeight="1">
      <c r="A72" s="491" t="s">
        <v>341</v>
      </c>
      <c r="B72" s="561" t="s">
        <v>22</v>
      </c>
      <c r="C72" s="571" t="s">
        <v>262</v>
      </c>
      <c r="D72" s="368"/>
      <c r="E72" s="368"/>
      <c r="F72" s="369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ht="19.5" customHeight="1">
      <c r="A73" s="112" t="s">
        <v>342</v>
      </c>
      <c r="B73" s="562">
        <v>368062.0</v>
      </c>
      <c r="C73" s="376" t="s">
        <v>412</v>
      </c>
      <c r="D73" s="368"/>
      <c r="E73" s="368"/>
      <c r="F73" s="369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ht="15.75" customHeight="1">
      <c r="A74" s="492" t="s">
        <v>413</v>
      </c>
      <c r="B74" s="561">
        <v>7.45</v>
      </c>
      <c r="C74" s="376" t="s">
        <v>414</v>
      </c>
      <c r="D74" s="368"/>
      <c r="E74" s="368"/>
      <c r="F74" s="369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ht="15.75" customHeight="1">
      <c r="A75" s="112" t="s">
        <v>415</v>
      </c>
      <c r="B75" s="570">
        <v>1.9</v>
      </c>
      <c r="C75" s="376" t="s">
        <v>416</v>
      </c>
      <c r="D75" s="368"/>
      <c r="E75" s="368"/>
      <c r="F75" s="369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ht="15.75" customHeight="1">
      <c r="A76" s="491" t="s">
        <v>345</v>
      </c>
      <c r="B76" s="572">
        <v>11725.0</v>
      </c>
      <c r="C76" s="376" t="s">
        <v>417</v>
      </c>
      <c r="D76" s="368"/>
      <c r="E76" s="368"/>
      <c r="F76" s="369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ht="15.75" customHeight="1">
      <c r="A77" s="490" t="s">
        <v>346</v>
      </c>
      <c r="B77" s="562">
        <v>29146.0</v>
      </c>
      <c r="C77" s="376" t="s">
        <v>418</v>
      </c>
      <c r="D77" s="368"/>
      <c r="E77" s="368"/>
      <c r="F77" s="369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ht="15.75" customHeight="1">
      <c r="A78" s="491" t="s">
        <v>419</v>
      </c>
      <c r="B78" s="561">
        <v>0.101</v>
      </c>
      <c r="C78" s="376" t="s">
        <v>420</v>
      </c>
      <c r="D78" s="368"/>
      <c r="E78" s="368"/>
      <c r="F78" s="369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ht="15.75" customHeight="1">
      <c r="A79" s="140" t="s">
        <v>348</v>
      </c>
      <c r="B79" s="493" t="s">
        <v>349</v>
      </c>
      <c r="C79" s="493" t="s">
        <v>350</v>
      </c>
      <c r="D79" s="494" t="s">
        <v>351</v>
      </c>
      <c r="E79" s="15"/>
      <c r="F79" s="48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ht="31.5" customHeight="1">
      <c r="A80" s="573" t="s">
        <v>421</v>
      </c>
      <c r="B80" s="574" t="s">
        <v>422</v>
      </c>
      <c r="C80" s="574" t="s">
        <v>423</v>
      </c>
      <c r="D80" s="574" t="s">
        <v>424</v>
      </c>
      <c r="E80" s="376" t="s">
        <v>425</v>
      </c>
      <c r="F80" s="368"/>
      <c r="G80" s="368"/>
      <c r="H80" s="369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ht="15.75" customHeight="1">
      <c r="A81" s="575"/>
      <c r="B81" s="576" t="s">
        <v>426</v>
      </c>
      <c r="C81" s="576" t="s">
        <v>427</v>
      </c>
      <c r="D81" s="577" t="s">
        <v>428</v>
      </c>
      <c r="E81" s="578"/>
      <c r="F81" s="578"/>
      <c r="G81" s="578"/>
      <c r="H81" s="578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ht="31.5" customHeight="1">
      <c r="A82" s="579" t="s">
        <v>354</v>
      </c>
      <c r="B82" s="580" t="s">
        <v>429</v>
      </c>
      <c r="C82" s="580" t="s">
        <v>430</v>
      </c>
      <c r="D82" s="581" t="s">
        <v>431</v>
      </c>
      <c r="E82" s="376" t="s">
        <v>432</v>
      </c>
      <c r="F82" s="368"/>
      <c r="G82" s="368"/>
      <c r="H82" s="369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ht="15.75" customHeight="1">
      <c r="A83" s="579"/>
      <c r="B83" s="576" t="s">
        <v>433</v>
      </c>
      <c r="C83" s="576" t="s">
        <v>434</v>
      </c>
      <c r="D83" s="577" t="s">
        <v>435</v>
      </c>
      <c r="E83" s="15"/>
      <c r="F83" s="48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ht="15.75" customHeight="1">
      <c r="A84" s="582" t="s">
        <v>355</v>
      </c>
      <c r="B84" s="32"/>
      <c r="C84" s="21"/>
      <c r="D84" s="583"/>
      <c r="E84" s="376" t="s">
        <v>436</v>
      </c>
      <c r="F84" s="368"/>
      <c r="G84" s="368"/>
      <c r="H84" s="369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ht="15.75" customHeight="1">
      <c r="A85" s="499"/>
      <c r="B85" s="500"/>
      <c r="C85" s="15"/>
      <c r="D85" s="15"/>
      <c r="E85" s="15"/>
      <c r="F85" s="48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ht="15.75" customHeight="1">
      <c r="A86" s="224" t="s">
        <v>356</v>
      </c>
      <c r="B86" s="225"/>
      <c r="C86" s="225"/>
      <c r="D86" s="225"/>
      <c r="E86" s="246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ht="36.75" customHeight="1">
      <c r="A87" s="140" t="s">
        <v>357</v>
      </c>
      <c r="B87" s="90" t="s">
        <v>358</v>
      </c>
      <c r="C87" s="376" t="s">
        <v>410</v>
      </c>
      <c r="D87" s="368"/>
      <c r="E87" s="368"/>
      <c r="F87" s="369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ht="15.75" customHeight="1">
      <c r="A88" s="487" t="s">
        <v>337</v>
      </c>
      <c r="B88" s="14"/>
      <c r="C88" s="501"/>
      <c r="D88" s="501"/>
      <c r="E88" s="502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ht="15.75" customHeight="1">
      <c r="A89" s="488" t="s">
        <v>338</v>
      </c>
      <c r="B89" s="22"/>
      <c r="C89" s="501"/>
      <c r="D89" s="501"/>
      <c r="E89" s="502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ht="15.75" customHeight="1">
      <c r="A90" s="503" t="s">
        <v>339</v>
      </c>
      <c r="B90" s="153"/>
      <c r="C90" s="501"/>
      <c r="D90" s="501"/>
      <c r="E90" s="502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ht="15.75" customHeight="1">
      <c r="A91" s="140" t="s">
        <v>109</v>
      </c>
      <c r="B91" s="493" t="s">
        <v>359</v>
      </c>
      <c r="C91" s="493" t="s">
        <v>360</v>
      </c>
      <c r="D91" s="493" t="s">
        <v>361</v>
      </c>
      <c r="E91" s="504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ht="15.75" customHeight="1">
      <c r="A92" s="584" t="s">
        <v>362</v>
      </c>
      <c r="B92" s="585" t="s">
        <v>363</v>
      </c>
      <c r="C92" s="585" t="s">
        <v>437</v>
      </c>
      <c r="D92" s="585" t="s">
        <v>438</v>
      </c>
      <c r="E92" s="376" t="s">
        <v>439</v>
      </c>
      <c r="F92" s="368"/>
      <c r="G92" s="368"/>
      <c r="H92" s="369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ht="15.75" customHeight="1">
      <c r="A93" s="586"/>
      <c r="B93" s="576" t="s">
        <v>440</v>
      </c>
      <c r="C93" s="576" t="s">
        <v>441</v>
      </c>
      <c r="D93" s="577" t="s">
        <v>442</v>
      </c>
      <c r="E93" s="5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ht="15.75" customHeight="1">
      <c r="A94" s="41" t="s">
        <v>109</v>
      </c>
      <c r="B94" s="39" t="s">
        <v>363</v>
      </c>
      <c r="C94" s="41" t="s">
        <v>364</v>
      </c>
      <c r="D94" s="41" t="s">
        <v>365</v>
      </c>
      <c r="E94" s="506" t="s">
        <v>366</v>
      </c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ht="15.75" customHeight="1">
      <c r="A95" s="124" t="s">
        <v>443</v>
      </c>
      <c r="B95" s="587">
        <v>10.0</v>
      </c>
      <c r="C95" s="587">
        <v>20.0</v>
      </c>
      <c r="D95" s="587">
        <v>20.0</v>
      </c>
      <c r="E95" s="587">
        <v>30.0</v>
      </c>
      <c r="F95" s="376" t="s">
        <v>444</v>
      </c>
      <c r="G95" s="368"/>
      <c r="H95" s="368"/>
      <c r="I95" s="369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ht="15.75" customHeight="1">
      <c r="A96" s="491" t="s">
        <v>445</v>
      </c>
      <c r="B96" s="35" t="s">
        <v>369</v>
      </c>
      <c r="C96" s="588"/>
      <c r="D96" s="588"/>
      <c r="E96" s="588"/>
      <c r="F96" s="376" t="s">
        <v>446</v>
      </c>
      <c r="G96" s="368"/>
      <c r="H96" s="368"/>
      <c r="I96" s="369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ht="15.75" customHeight="1">
      <c r="A97" s="589" t="s">
        <v>370</v>
      </c>
      <c r="B97" s="37"/>
      <c r="C97" s="37"/>
      <c r="D97" s="37"/>
      <c r="E97" s="1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ht="30.0" customHeight="1">
      <c r="A98" s="464" t="s">
        <v>371</v>
      </c>
      <c r="B98" s="90" t="s">
        <v>447</v>
      </c>
      <c r="C98" s="90" t="s">
        <v>448</v>
      </c>
      <c r="D98" s="376" t="s">
        <v>449</v>
      </c>
      <c r="E98" s="368"/>
      <c r="F98" s="368"/>
      <c r="G98" s="369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ht="13.5" customHeight="1">
      <c r="A99" s="510" t="s">
        <v>450</v>
      </c>
      <c r="B99" s="570">
        <v>10.0</v>
      </c>
      <c r="C99" s="570">
        <v>25.0</v>
      </c>
      <c r="D99" s="376" t="s">
        <v>451</v>
      </c>
      <c r="E99" s="368"/>
      <c r="F99" s="368"/>
      <c r="G99" s="369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ht="15.75" customHeight="1">
      <c r="A100" s="492" t="s">
        <v>452</v>
      </c>
      <c r="B100" s="35"/>
      <c r="C100" s="35"/>
      <c r="D100" s="8"/>
      <c r="E100" s="5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ht="15.75" customHeight="1">
      <c r="A101" s="511" t="s">
        <v>453</v>
      </c>
      <c r="B101" s="32"/>
      <c r="C101" s="32"/>
      <c r="D101" s="8"/>
      <c r="E101" s="5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ht="15.75" customHeight="1">
      <c r="A102" s="512" t="s">
        <v>454</v>
      </c>
      <c r="B102" s="35"/>
      <c r="C102" s="35"/>
      <c r="D102" s="8"/>
      <c r="E102" s="5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</row>
    <row r="103" ht="15.75" customHeight="1">
      <c r="A103" s="513" t="s">
        <v>455</v>
      </c>
      <c r="B103" s="105"/>
      <c r="C103" s="105"/>
      <c r="D103" s="8"/>
      <c r="E103" s="131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ht="33.0" customHeight="1">
      <c r="A104" s="514" t="s">
        <v>379</v>
      </c>
      <c r="B104" s="590" t="s">
        <v>456</v>
      </c>
      <c r="C104" s="376" t="s">
        <v>457</v>
      </c>
      <c r="D104" s="368"/>
      <c r="E104" s="368"/>
      <c r="F104" s="369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ht="15.75" customHeight="1">
      <c r="A105" s="8"/>
      <c r="B105" s="577" t="s">
        <v>458</v>
      </c>
      <c r="C105" s="577" t="s">
        <v>459</v>
      </c>
      <c r="D105" s="577" t="s">
        <v>460</v>
      </c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ht="15.75" customHeight="1">
      <c r="A106" s="156" t="s">
        <v>380</v>
      </c>
      <c r="B106" s="157"/>
      <c r="C106" s="158"/>
      <c r="D106" s="159" t="s">
        <v>125</v>
      </c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ht="15.75" customHeight="1">
      <c r="A107" s="160"/>
      <c r="B107" s="161"/>
      <c r="C107" s="162"/>
      <c r="D107" s="385" t="s">
        <v>58</v>
      </c>
      <c r="E107" s="376" t="s">
        <v>262</v>
      </c>
      <c r="F107" s="368"/>
      <c r="G107" s="368"/>
      <c r="H107" s="369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 ht="15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 ht="15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 ht="15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 ht="15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 ht="15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 ht="15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</sheetData>
  <mergeCells count="48">
    <mergeCell ref="B1:P1"/>
    <mergeCell ref="C2:F2"/>
    <mergeCell ref="C3:F3"/>
    <mergeCell ref="C6:F6"/>
    <mergeCell ref="C7:F7"/>
    <mergeCell ref="C8:F8"/>
    <mergeCell ref="A14:C14"/>
    <mergeCell ref="D15:F15"/>
    <mergeCell ref="D23:F23"/>
    <mergeCell ref="A34:D34"/>
    <mergeCell ref="C36:F36"/>
    <mergeCell ref="C37:F37"/>
    <mergeCell ref="C42:D42"/>
    <mergeCell ref="E42:H42"/>
    <mergeCell ref="C43:D43"/>
    <mergeCell ref="E43:H43"/>
    <mergeCell ref="C49:F49"/>
    <mergeCell ref="C56:F56"/>
    <mergeCell ref="C57:F57"/>
    <mergeCell ref="C58:F58"/>
    <mergeCell ref="C59:F59"/>
    <mergeCell ref="A65:D65"/>
    <mergeCell ref="C66:F66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A80:A81"/>
    <mergeCell ref="E80:H80"/>
    <mergeCell ref="E82:H82"/>
    <mergeCell ref="A97:E97"/>
    <mergeCell ref="D98:G98"/>
    <mergeCell ref="D99:G99"/>
    <mergeCell ref="C104:F104"/>
    <mergeCell ref="A106:C107"/>
    <mergeCell ref="E107:H107"/>
    <mergeCell ref="E84:H84"/>
    <mergeCell ref="A86:E86"/>
    <mergeCell ref="C87:F87"/>
    <mergeCell ref="A92:A93"/>
    <mergeCell ref="E92:H92"/>
    <mergeCell ref="F95:I95"/>
    <mergeCell ref="F96:I96"/>
  </mergeCells>
  <dataValidations>
    <dataValidation type="custom" allowBlank="1" showErrorMessage="1" sqref="B76">
      <formula1>AND(OR($B$67&lt;&gt;"",$B$68&lt;&gt;"",$B$69&lt;&gt;""),$B$76="")</formula1>
    </dataValidation>
    <dataValidation type="list" allowBlank="1" showErrorMessage="1" sqref="B82:D82">
      <formula1>'Lista Suspensa'!$CF$2:$CF$5</formula1>
    </dataValidation>
    <dataValidation type="list" allowBlank="1" showErrorMessage="1" sqref="B5">
      <formula1>INDIRECT($B$4)</formula1>
    </dataValidation>
    <dataValidation type="list" allowBlank="1" showErrorMessage="1" sqref="B104">
      <formula1>'Lista Suspensa'!$CH$2:$CH$7</formula1>
    </dataValidation>
    <dataValidation type="list" allowBlank="1" showErrorMessage="1" sqref="B4">
      <formula1>'Lista Suspensa'!$AY$2:$AY$28</formula1>
    </dataValidation>
    <dataValidation type="list" allowBlank="1" showErrorMessage="1" sqref="B12:F12">
      <formula1>'Lista Suspensa'!$CD$2:$CD$10</formula1>
    </dataValidation>
    <dataValidation type="custom" allowBlank="1" showErrorMessage="1" sqref="B75">
      <formula1>AND(OR($B$67&lt;&gt;"",$B$68&lt;&gt;"",$B$69&lt;&gt;""),$B$75="")</formula1>
    </dataValidation>
    <dataValidation type="custom" allowBlank="1" showErrorMessage="1" sqref="B95:E95 C96:E96 B99:C103">
      <formula1>AND(OR($B$88&lt;&gt;"",$B$89&lt;&gt;"",$B$90&lt;&gt;""),B95="")</formula1>
    </dataValidation>
    <dataValidation type="list" allowBlank="1" showErrorMessage="1" sqref="B92:D92">
      <formula1>'Lista Suspensa'!$CL$2:$CL$4</formula1>
    </dataValidation>
    <dataValidation type="custom" allowBlank="1" showErrorMessage="1" sqref="B78">
      <formula1>AND(OR($B$67&lt;&gt;"",$B$68&lt;&gt;"",$B$69&lt;&gt;""),$B$78="")</formula1>
    </dataValidation>
    <dataValidation type="custom" allowBlank="1" showErrorMessage="1" sqref="B77">
      <formula1>AND(OR($B$67&lt;&gt;"",$B$68&lt;&gt;"",$B$69&lt;&gt;""),#REF!="")</formula1>
    </dataValidation>
    <dataValidation type="list" allowBlank="1" showErrorMessage="1" sqref="B11:D11">
      <formula1>'Lista Suspensa'!$CB$2:$CB$4</formula1>
    </dataValidation>
    <dataValidation type="list" allowBlank="1" showErrorMessage="1" sqref="B80:D80">
      <formula1>'Lista Suspensa'!$CJ$2:$CJ$4</formula1>
    </dataValidation>
    <dataValidation type="custom" allowBlank="1" showErrorMessage="1" sqref="B73">
      <formula1>AND(OR($B$67&lt;&gt;"",$B$68&lt;&gt;"",$B$69&lt;&gt;""),$B$73="")</formula1>
    </dataValidation>
    <dataValidation type="list" allowBlank="1" showErrorMessage="1" sqref="B71:B72 D107">
      <formula1>'Lista Suspensa'!$AW$2:$AW$3</formula1>
    </dataValidation>
    <dataValidation type="custom" allowBlank="1" showErrorMessage="1" sqref="B74">
      <formula1>AND(OR($B$67&lt;&gt;"",$B$68&lt;&gt;"",$B$69&lt;&gt;""),$B$74="")</formula1>
    </dataValidation>
  </dataValidations>
  <printOptions/>
  <pageMargins bottom="0.787401575" footer="0.0" header="0.0" left="0.511811024" right="0.511811024" top="0.7874015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0"/>
    <col customWidth="1" min="2" max="2" width="14.29"/>
    <col customWidth="1" min="3" max="4" width="11.57"/>
    <col customWidth="1" min="5" max="5" width="12.29"/>
    <col customWidth="1" min="6" max="6" width="23.0"/>
    <col customWidth="1" min="7" max="7" width="8.71"/>
    <col customWidth="1" min="8" max="8" width="28.86"/>
    <col customWidth="1" min="9" max="9" width="9.0"/>
    <col customWidth="1" min="10" max="10" width="27.71"/>
    <col customWidth="1" min="11" max="11" width="9.0"/>
    <col customWidth="1" min="12" max="12" width="29.14"/>
    <col customWidth="1" min="13" max="13" width="9.0"/>
    <col customWidth="1" min="14" max="14" width="26.86"/>
    <col customWidth="1" min="15" max="15" width="9.0"/>
    <col customWidth="1" min="16" max="16" width="37.0"/>
    <col customWidth="1" min="17" max="17" width="9.0"/>
    <col customWidth="1" min="18" max="18" width="26.43"/>
    <col customWidth="1" min="19" max="19" width="9.0"/>
    <col customWidth="1" min="20" max="20" width="39.29"/>
    <col customWidth="1" min="21" max="21" width="8.71"/>
    <col customWidth="1" min="22" max="22" width="25.14"/>
    <col customWidth="1" min="23" max="24" width="8.71"/>
    <col customWidth="1" min="25" max="25" width="59.57"/>
    <col customWidth="1" min="26" max="26" width="8.71"/>
    <col customWidth="1" min="27" max="27" width="58.57"/>
    <col customWidth="1" min="28" max="28" width="8.71"/>
    <col customWidth="1" min="29" max="29" width="91.29"/>
    <col customWidth="1" min="30" max="30" width="8.71"/>
    <col customWidth="1" min="31" max="31" width="78.29"/>
    <col customWidth="1" min="32" max="32" width="8.71"/>
    <col customWidth="1" min="33" max="33" width="72.71"/>
    <col customWidth="1" min="34" max="34" width="8.71"/>
    <col customWidth="1" min="35" max="35" width="81.86"/>
    <col customWidth="1" min="36" max="36" width="8.71"/>
    <col customWidth="1" min="37" max="37" width="25.0"/>
    <col customWidth="1" min="39" max="39" width="27.0"/>
    <col customWidth="1" min="41" max="41" width="32.43"/>
    <col customWidth="1" min="43" max="43" width="24.71"/>
    <col customWidth="1" min="45" max="45" width="39.57"/>
    <col customWidth="1" min="47" max="47" width="26.86"/>
    <col customWidth="1" min="84" max="84" width="42.14"/>
    <col customWidth="1" min="92" max="92" width="22.57"/>
    <col customWidth="1" min="94" max="94" width="20.86"/>
    <col customWidth="1" min="95" max="95" width="21.86"/>
  </cols>
  <sheetData>
    <row r="1" ht="63.0" customHeight="1">
      <c r="A1" s="591" t="s">
        <v>461</v>
      </c>
      <c r="B1" s="591" t="s">
        <v>462</v>
      </c>
      <c r="C1" s="592" t="s">
        <v>463</v>
      </c>
      <c r="D1" s="592" t="s">
        <v>464</v>
      </c>
      <c r="E1" s="592" t="s">
        <v>465</v>
      </c>
      <c r="F1" s="592" t="s">
        <v>466</v>
      </c>
      <c r="G1" s="365"/>
      <c r="H1" s="591" t="s">
        <v>467</v>
      </c>
      <c r="I1" s="593"/>
      <c r="J1" s="591" t="s">
        <v>467</v>
      </c>
      <c r="K1" s="593"/>
      <c r="L1" s="591" t="s">
        <v>467</v>
      </c>
      <c r="M1" s="593"/>
      <c r="N1" s="594" t="s">
        <v>468</v>
      </c>
      <c r="O1" s="593"/>
      <c r="P1" s="594" t="s">
        <v>468</v>
      </c>
      <c r="Q1" s="593"/>
      <c r="R1" s="594" t="s">
        <v>468</v>
      </c>
      <c r="S1" s="593"/>
      <c r="T1" s="594" t="s">
        <v>468</v>
      </c>
      <c r="U1" s="365"/>
      <c r="V1" s="594" t="s">
        <v>469</v>
      </c>
      <c r="W1" s="365"/>
      <c r="X1" s="593"/>
      <c r="Y1" s="594" t="s">
        <v>470</v>
      </c>
      <c r="Z1" s="365"/>
      <c r="AA1" s="594" t="s">
        <v>471</v>
      </c>
      <c r="AB1" s="365"/>
      <c r="AC1" s="594" t="s">
        <v>54</v>
      </c>
      <c r="AD1" s="365"/>
      <c r="AE1" s="594" t="s">
        <v>54</v>
      </c>
      <c r="AF1" s="365"/>
      <c r="AG1" s="594" t="s">
        <v>54</v>
      </c>
      <c r="AH1" s="365"/>
      <c r="AI1" s="594" t="s">
        <v>472</v>
      </c>
      <c r="AJ1" s="365"/>
      <c r="AK1" s="594" t="s">
        <v>55</v>
      </c>
      <c r="AL1" s="365"/>
      <c r="AM1" s="594" t="s">
        <v>473</v>
      </c>
      <c r="AN1" s="365"/>
      <c r="AO1" s="595" t="s">
        <v>474</v>
      </c>
      <c r="AP1" s="365"/>
      <c r="AQ1" s="591" t="s">
        <v>475</v>
      </c>
      <c r="AR1" s="365"/>
      <c r="AS1" s="591" t="s">
        <v>476</v>
      </c>
      <c r="AT1" s="365"/>
      <c r="AU1" s="595" t="s">
        <v>477</v>
      </c>
      <c r="AV1" s="365"/>
      <c r="AW1" s="595" t="s">
        <v>125</v>
      </c>
      <c r="AY1" s="592" t="s">
        <v>478</v>
      </c>
      <c r="AZ1" s="592"/>
      <c r="BA1" s="592"/>
      <c r="BB1" s="592"/>
      <c r="BC1" s="592"/>
      <c r="BD1" s="592"/>
      <c r="BE1" s="592"/>
      <c r="BF1" s="592"/>
      <c r="BG1" s="592"/>
      <c r="BH1" s="592"/>
      <c r="BI1" s="592"/>
      <c r="BJ1" s="592"/>
      <c r="BK1" s="592"/>
      <c r="BL1" s="592"/>
      <c r="BM1" s="592"/>
      <c r="BN1" s="592"/>
      <c r="BO1" s="592"/>
      <c r="BP1" s="592"/>
      <c r="BQ1" s="592"/>
      <c r="BR1" s="592"/>
      <c r="BS1" s="592"/>
      <c r="BT1" s="592"/>
      <c r="BU1" s="592"/>
      <c r="BV1" s="592"/>
      <c r="BW1" s="592"/>
      <c r="BX1" s="592"/>
      <c r="BY1" s="592"/>
      <c r="BZ1" s="592"/>
      <c r="CB1" s="595" t="s">
        <v>479</v>
      </c>
      <c r="CD1" s="595" t="s">
        <v>480</v>
      </c>
      <c r="CF1" s="595" t="s">
        <v>481</v>
      </c>
      <c r="CH1" s="595" t="s">
        <v>482</v>
      </c>
      <c r="CJ1" s="595" t="s">
        <v>481</v>
      </c>
      <c r="CL1" s="595" t="s">
        <v>483</v>
      </c>
      <c r="CN1" s="595" t="s">
        <v>303</v>
      </c>
      <c r="CP1" s="595" t="s">
        <v>80</v>
      </c>
      <c r="CQ1" s="595" t="s">
        <v>81</v>
      </c>
    </row>
    <row r="2" ht="15.75" customHeight="1">
      <c r="A2" s="596" t="s">
        <v>484</v>
      </c>
      <c r="B2" s="95" t="s">
        <v>485</v>
      </c>
      <c r="C2" s="597">
        <v>53.14333333333334</v>
      </c>
      <c r="D2" s="597">
        <v>2.1666666666666665</v>
      </c>
      <c r="E2" s="597">
        <v>34.76</v>
      </c>
      <c r="F2" s="598">
        <v>0.00107</v>
      </c>
      <c r="G2" s="599"/>
      <c r="H2" s="600" t="s">
        <v>212</v>
      </c>
      <c r="I2" s="599"/>
      <c r="J2" s="600" t="s">
        <v>212</v>
      </c>
      <c r="K2" s="599"/>
      <c r="L2" s="600" t="s">
        <v>210</v>
      </c>
      <c r="M2" s="599"/>
      <c r="N2" s="600" t="s">
        <v>211</v>
      </c>
      <c r="O2" s="599"/>
      <c r="P2" s="600" t="s">
        <v>13</v>
      </c>
      <c r="Q2" s="599"/>
      <c r="R2" s="600" t="s">
        <v>13</v>
      </c>
      <c r="S2" s="599"/>
      <c r="T2" s="600" t="s">
        <v>13</v>
      </c>
      <c r="U2" s="599"/>
      <c r="V2" s="600" t="s">
        <v>486</v>
      </c>
      <c r="W2" s="599"/>
      <c r="X2" s="599"/>
      <c r="Y2" s="600" t="s">
        <v>487</v>
      </c>
      <c r="Z2" s="599"/>
      <c r="AA2" s="600" t="s">
        <v>58</v>
      </c>
      <c r="AB2" s="599"/>
      <c r="AC2" s="600" t="s">
        <v>213</v>
      </c>
      <c r="AD2" s="599"/>
      <c r="AE2" s="600" t="s">
        <v>57</v>
      </c>
      <c r="AF2" s="599"/>
      <c r="AG2" s="600" t="s">
        <v>57</v>
      </c>
      <c r="AH2" s="599"/>
      <c r="AI2" s="601" t="s">
        <v>222</v>
      </c>
      <c r="AJ2" s="599"/>
      <c r="AK2" s="600" t="s">
        <v>58</v>
      </c>
      <c r="AL2" s="599"/>
      <c r="AM2" s="600" t="s">
        <v>488</v>
      </c>
      <c r="AN2" s="599"/>
      <c r="AO2" s="602" t="s">
        <v>489</v>
      </c>
      <c r="AP2" s="599"/>
      <c r="AQ2" s="600" t="s">
        <v>490</v>
      </c>
      <c r="AR2" s="599"/>
      <c r="AS2" s="600" t="s">
        <v>251</v>
      </c>
      <c r="AT2" s="599"/>
      <c r="AU2" s="602" t="s">
        <v>199</v>
      </c>
      <c r="AV2" s="599"/>
      <c r="AW2" s="600" t="s">
        <v>58</v>
      </c>
      <c r="AY2" s="603" t="s">
        <v>491</v>
      </c>
      <c r="AZ2" s="365" t="s">
        <v>492</v>
      </c>
      <c r="BA2" s="365" t="s">
        <v>493</v>
      </c>
      <c r="BB2" s="365" t="s">
        <v>494</v>
      </c>
      <c r="BC2" s="365" t="s">
        <v>495</v>
      </c>
      <c r="BD2" s="365" t="s">
        <v>496</v>
      </c>
      <c r="BE2" s="365" t="s">
        <v>497</v>
      </c>
      <c r="BF2" s="365" t="s">
        <v>498</v>
      </c>
      <c r="BG2" s="365" t="s">
        <v>499</v>
      </c>
      <c r="BH2" s="365" t="s">
        <v>500</v>
      </c>
      <c r="BI2" s="365" t="s">
        <v>501</v>
      </c>
      <c r="BJ2" s="365" t="s">
        <v>502</v>
      </c>
      <c r="BK2" s="365" t="s">
        <v>503</v>
      </c>
      <c r="BL2" s="365" t="s">
        <v>504</v>
      </c>
      <c r="BM2" s="365" t="s">
        <v>505</v>
      </c>
      <c r="BN2" s="365" t="s">
        <v>506</v>
      </c>
      <c r="BO2" s="365" t="s">
        <v>507</v>
      </c>
      <c r="BP2" s="365" t="s">
        <v>508</v>
      </c>
      <c r="BQ2" s="365" t="s">
        <v>509</v>
      </c>
      <c r="BR2" s="365" t="s">
        <v>510</v>
      </c>
      <c r="BS2" s="365" t="s">
        <v>511</v>
      </c>
      <c r="BT2" s="365" t="s">
        <v>512</v>
      </c>
      <c r="BU2" s="365" t="s">
        <v>513</v>
      </c>
      <c r="BV2" s="365" t="s">
        <v>514</v>
      </c>
      <c r="BW2" s="365" t="s">
        <v>515</v>
      </c>
      <c r="BX2" s="365" t="s">
        <v>516</v>
      </c>
      <c r="BY2" s="365" t="s">
        <v>517</v>
      </c>
      <c r="BZ2" s="365" t="s">
        <v>518</v>
      </c>
      <c r="CB2" s="604" t="s">
        <v>393</v>
      </c>
      <c r="CD2" s="223" t="s">
        <v>397</v>
      </c>
      <c r="CF2" s="604" t="s">
        <v>429</v>
      </c>
      <c r="CH2" s="604" t="s">
        <v>519</v>
      </c>
      <c r="CJ2" s="604" t="s">
        <v>422</v>
      </c>
      <c r="CL2" s="223" t="s">
        <v>438</v>
      </c>
      <c r="CN2" s="223" t="s">
        <v>58</v>
      </c>
      <c r="CP2" s="605" t="s">
        <v>245</v>
      </c>
      <c r="CQ2" s="605" t="s">
        <v>245</v>
      </c>
    </row>
    <row r="3" ht="14.25" customHeight="1">
      <c r="A3" s="596" t="s">
        <v>520</v>
      </c>
      <c r="B3" s="95" t="s">
        <v>521</v>
      </c>
      <c r="C3" s="597">
        <v>99.22</v>
      </c>
      <c r="D3" s="597">
        <v>0.0</v>
      </c>
      <c r="E3" s="597">
        <v>100.0</v>
      </c>
      <c r="F3" s="598">
        <v>0.64599</v>
      </c>
      <c r="G3" s="599"/>
      <c r="H3" s="600" t="s">
        <v>210</v>
      </c>
      <c r="I3" s="599"/>
      <c r="J3" s="599"/>
      <c r="K3" s="599"/>
      <c r="L3" s="600" t="s">
        <v>56</v>
      </c>
      <c r="M3" s="599"/>
      <c r="N3" s="599"/>
      <c r="O3" s="599"/>
      <c r="P3" s="600" t="s">
        <v>208</v>
      </c>
      <c r="Q3" s="599"/>
      <c r="R3" s="600" t="s">
        <v>211</v>
      </c>
      <c r="S3" s="599"/>
      <c r="T3" s="600" t="s">
        <v>211</v>
      </c>
      <c r="U3" s="599"/>
      <c r="V3" s="600" t="s">
        <v>522</v>
      </c>
      <c r="W3" s="599"/>
      <c r="X3" s="599"/>
      <c r="Y3" s="600" t="s">
        <v>22</v>
      </c>
      <c r="Z3" s="599"/>
      <c r="AA3" s="600" t="s">
        <v>22</v>
      </c>
      <c r="AB3" s="599"/>
      <c r="AC3" s="600" t="s">
        <v>523</v>
      </c>
      <c r="AD3" s="599"/>
      <c r="AE3" s="602" t="s">
        <v>209</v>
      </c>
      <c r="AF3" s="599"/>
      <c r="AG3" s="600" t="s">
        <v>213</v>
      </c>
      <c r="AH3" s="599"/>
      <c r="AI3" s="601" t="s">
        <v>524</v>
      </c>
      <c r="AJ3" s="599"/>
      <c r="AK3" s="600" t="s">
        <v>22</v>
      </c>
      <c r="AL3" s="599"/>
      <c r="AM3" s="600" t="s">
        <v>525</v>
      </c>
      <c r="AN3" s="599"/>
      <c r="AO3" s="602" t="s">
        <v>526</v>
      </c>
      <c r="AP3" s="599"/>
      <c r="AQ3" s="600" t="s">
        <v>527</v>
      </c>
      <c r="AR3" s="599"/>
      <c r="AS3" s="600" t="s">
        <v>252</v>
      </c>
      <c r="AT3" s="599"/>
      <c r="AU3" s="600" t="s">
        <v>528</v>
      </c>
      <c r="AV3" s="599"/>
      <c r="AW3" s="600" t="s">
        <v>22</v>
      </c>
      <c r="AY3" s="603" t="s">
        <v>529</v>
      </c>
      <c r="AZ3" s="365" t="s">
        <v>530</v>
      </c>
      <c r="BA3" s="365" t="s">
        <v>531</v>
      </c>
      <c r="BB3" s="365" t="s">
        <v>527</v>
      </c>
      <c r="BC3" s="365" t="s">
        <v>532</v>
      </c>
      <c r="BD3" s="365" t="s">
        <v>533</v>
      </c>
      <c r="BE3" s="365" t="s">
        <v>534</v>
      </c>
      <c r="BF3" s="365"/>
      <c r="BG3" s="365" t="s">
        <v>535</v>
      </c>
      <c r="BH3" s="365" t="s">
        <v>536</v>
      </c>
      <c r="BI3" s="365" t="s">
        <v>537</v>
      </c>
      <c r="BJ3" s="365" t="s">
        <v>538</v>
      </c>
      <c r="BK3" s="365" t="s">
        <v>539</v>
      </c>
      <c r="BL3" s="365" t="s">
        <v>540</v>
      </c>
      <c r="BM3" s="365" t="s">
        <v>541</v>
      </c>
      <c r="BN3" s="365" t="s">
        <v>542</v>
      </c>
      <c r="BO3" s="365" t="s">
        <v>543</v>
      </c>
      <c r="BP3" s="365" t="s">
        <v>544</v>
      </c>
      <c r="BQ3" s="365" t="s">
        <v>545</v>
      </c>
      <c r="BR3" s="365" t="s">
        <v>546</v>
      </c>
      <c r="BS3" s="365" t="s">
        <v>547</v>
      </c>
      <c r="BT3" s="365" t="s">
        <v>548</v>
      </c>
      <c r="BU3" s="365" t="s">
        <v>549</v>
      </c>
      <c r="BV3" s="365" t="s">
        <v>550</v>
      </c>
      <c r="BW3" s="365" t="s">
        <v>551</v>
      </c>
      <c r="BX3" s="365" t="s">
        <v>552</v>
      </c>
      <c r="BY3" s="365" t="s">
        <v>553</v>
      </c>
      <c r="BZ3" s="365" t="s">
        <v>554</v>
      </c>
      <c r="CB3" s="606" t="s">
        <v>394</v>
      </c>
      <c r="CD3" s="223" t="s">
        <v>317</v>
      </c>
      <c r="CF3" s="604" t="s">
        <v>430</v>
      </c>
      <c r="CH3" s="604" t="s">
        <v>555</v>
      </c>
      <c r="CJ3" s="604" t="s">
        <v>423</v>
      </c>
      <c r="CL3" s="223" t="s">
        <v>363</v>
      </c>
      <c r="CN3" s="223" t="s">
        <v>22</v>
      </c>
      <c r="CP3" s="605" t="s">
        <v>556</v>
      </c>
      <c r="CQ3" s="605" t="s">
        <v>556</v>
      </c>
    </row>
    <row r="4">
      <c r="A4" s="596" t="s">
        <v>557</v>
      </c>
      <c r="B4" s="95" t="s">
        <v>485</v>
      </c>
      <c r="C4" s="597">
        <v>28.855</v>
      </c>
      <c r="D4" s="597">
        <v>2.91</v>
      </c>
      <c r="E4" s="597">
        <v>61.8075</v>
      </c>
      <c r="F4" s="598">
        <v>-0.00178</v>
      </c>
      <c r="G4" s="599"/>
      <c r="H4" s="600" t="s">
        <v>56</v>
      </c>
      <c r="I4" s="599"/>
      <c r="J4" s="599"/>
      <c r="K4" s="599"/>
      <c r="L4" s="607"/>
      <c r="M4" s="599"/>
      <c r="N4" s="599"/>
      <c r="O4" s="599"/>
      <c r="P4" s="599"/>
      <c r="Q4" s="599"/>
      <c r="R4" s="600" t="s">
        <v>208</v>
      </c>
      <c r="S4" s="599"/>
      <c r="T4" s="600" t="s">
        <v>558</v>
      </c>
      <c r="U4" s="599"/>
      <c r="V4" s="600" t="s">
        <v>11</v>
      </c>
      <c r="W4" s="599"/>
      <c r="X4" s="599"/>
      <c r="Y4" s="599"/>
      <c r="Z4" s="599"/>
      <c r="AA4" s="599"/>
      <c r="AB4" s="599"/>
      <c r="AC4" s="599"/>
      <c r="AD4" s="599"/>
      <c r="AE4" s="599"/>
      <c r="AF4" s="599"/>
      <c r="AG4" s="600" t="s">
        <v>523</v>
      </c>
      <c r="AH4" s="599"/>
      <c r="AI4" s="601" t="s">
        <v>559</v>
      </c>
      <c r="AJ4" s="599"/>
      <c r="AK4" s="599"/>
      <c r="AL4" s="599"/>
      <c r="AM4" s="600" t="s">
        <v>273</v>
      </c>
      <c r="AN4" s="599"/>
      <c r="AO4" s="602" t="s">
        <v>560</v>
      </c>
      <c r="AP4" s="599"/>
      <c r="AQ4" s="600" t="s">
        <v>561</v>
      </c>
      <c r="AR4" s="599"/>
      <c r="AS4" s="600" t="s">
        <v>562</v>
      </c>
      <c r="AT4" s="599"/>
      <c r="AU4" s="600" t="s">
        <v>563</v>
      </c>
      <c r="AV4" s="599"/>
      <c r="AW4" s="599"/>
      <c r="AY4" s="603" t="s">
        <v>564</v>
      </c>
      <c r="AZ4" s="365" t="s">
        <v>565</v>
      </c>
      <c r="BA4" s="365" t="s">
        <v>566</v>
      </c>
      <c r="BB4" s="365" t="s">
        <v>567</v>
      </c>
      <c r="BC4" s="365" t="s">
        <v>568</v>
      </c>
      <c r="BD4" s="365" t="s">
        <v>569</v>
      </c>
      <c r="BE4" s="365" t="s">
        <v>570</v>
      </c>
      <c r="BF4" s="365"/>
      <c r="BG4" s="365" t="s">
        <v>571</v>
      </c>
      <c r="BH4" s="365" t="s">
        <v>572</v>
      </c>
      <c r="BI4" s="365" t="s">
        <v>573</v>
      </c>
      <c r="BJ4" s="365" t="s">
        <v>574</v>
      </c>
      <c r="BK4" s="365" t="s">
        <v>575</v>
      </c>
      <c r="BL4" s="365" t="s">
        <v>576</v>
      </c>
      <c r="BM4" s="365" t="s">
        <v>577</v>
      </c>
      <c r="BN4" s="365" t="s">
        <v>578</v>
      </c>
      <c r="BO4" s="365" t="s">
        <v>579</v>
      </c>
      <c r="BP4" s="365" t="s">
        <v>580</v>
      </c>
      <c r="BQ4" s="365" t="s">
        <v>581</v>
      </c>
      <c r="BR4" s="365" t="s">
        <v>582</v>
      </c>
      <c r="BS4" s="365" t="s">
        <v>583</v>
      </c>
      <c r="BT4" s="365" t="s">
        <v>584</v>
      </c>
      <c r="BU4" s="365" t="s">
        <v>585</v>
      </c>
      <c r="BV4" s="365" t="s">
        <v>586</v>
      </c>
      <c r="BW4" s="365" t="s">
        <v>587</v>
      </c>
      <c r="BX4" s="365" t="s">
        <v>588</v>
      </c>
      <c r="BY4" s="365" t="s">
        <v>589</v>
      </c>
      <c r="BZ4" s="365" t="s">
        <v>590</v>
      </c>
      <c r="CB4" s="604" t="s">
        <v>395</v>
      </c>
      <c r="CD4" s="608" t="s">
        <v>318</v>
      </c>
      <c r="CF4" s="604" t="s">
        <v>591</v>
      </c>
      <c r="CH4" s="604" t="s">
        <v>592</v>
      </c>
      <c r="CJ4" s="604" t="s">
        <v>424</v>
      </c>
      <c r="CL4" s="223" t="s">
        <v>437</v>
      </c>
      <c r="CP4" s="605" t="s">
        <v>593</v>
      </c>
      <c r="CQ4" s="605" t="s">
        <v>593</v>
      </c>
    </row>
    <row r="5">
      <c r="A5" s="596" t="s">
        <v>594</v>
      </c>
      <c r="B5" s="95" t="s">
        <v>595</v>
      </c>
      <c r="C5" s="597">
        <v>90.925</v>
      </c>
      <c r="D5" s="597">
        <v>22.545</v>
      </c>
      <c r="E5" s="597">
        <v>66.1825</v>
      </c>
      <c r="F5" s="598">
        <v>0.42227</v>
      </c>
      <c r="G5" s="599"/>
      <c r="H5" s="599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600" t="s">
        <v>186</v>
      </c>
      <c r="U5" s="599"/>
      <c r="V5" s="600" t="s">
        <v>184</v>
      </c>
      <c r="W5" s="599"/>
      <c r="X5" s="599"/>
      <c r="Y5" s="599"/>
      <c r="Z5" s="599"/>
      <c r="AA5" s="599"/>
      <c r="AB5" s="599"/>
      <c r="AC5" s="599"/>
      <c r="AD5" s="599"/>
      <c r="AE5" s="599"/>
      <c r="AF5" s="599"/>
      <c r="AG5" s="602" t="s">
        <v>209</v>
      </c>
      <c r="AH5" s="599"/>
      <c r="AI5" s="601" t="s">
        <v>596</v>
      </c>
      <c r="AJ5" s="599"/>
      <c r="AK5" s="599"/>
      <c r="AL5" s="599"/>
      <c r="AM5" s="599"/>
      <c r="AN5" s="599"/>
      <c r="AO5" s="602" t="s">
        <v>597</v>
      </c>
      <c r="AP5" s="599"/>
      <c r="AQ5" s="600" t="s">
        <v>598</v>
      </c>
      <c r="AR5" s="599"/>
      <c r="AS5" s="599"/>
      <c r="AT5" s="599"/>
      <c r="AU5" s="602" t="s">
        <v>599</v>
      </c>
      <c r="AV5" s="599"/>
      <c r="AW5" s="609"/>
      <c r="AY5" s="603" t="s">
        <v>600</v>
      </c>
      <c r="AZ5" s="365" t="s">
        <v>601</v>
      </c>
      <c r="BA5" s="365" t="s">
        <v>602</v>
      </c>
      <c r="BB5" s="365" t="s">
        <v>603</v>
      </c>
      <c r="BC5" s="365" t="s">
        <v>604</v>
      </c>
      <c r="BD5" s="365" t="s">
        <v>605</v>
      </c>
      <c r="BE5" s="365" t="s">
        <v>606</v>
      </c>
      <c r="BF5" s="365"/>
      <c r="BG5" s="365" t="s">
        <v>607</v>
      </c>
      <c r="BH5" s="365" t="s">
        <v>608</v>
      </c>
      <c r="BI5" s="365" t="s">
        <v>609</v>
      </c>
      <c r="BJ5" s="365" t="s">
        <v>610</v>
      </c>
      <c r="BK5" s="365" t="s">
        <v>611</v>
      </c>
      <c r="BL5" s="365" t="s">
        <v>612</v>
      </c>
      <c r="BM5" s="365" t="s">
        <v>613</v>
      </c>
      <c r="BN5" s="365" t="s">
        <v>614</v>
      </c>
      <c r="BO5" s="365" t="s">
        <v>615</v>
      </c>
      <c r="BP5" s="365" t="s">
        <v>616</v>
      </c>
      <c r="BQ5" s="365" t="s">
        <v>617</v>
      </c>
      <c r="BR5" s="365" t="s">
        <v>618</v>
      </c>
      <c r="BS5" s="365" t="s">
        <v>619</v>
      </c>
      <c r="BT5" s="365" t="s">
        <v>620</v>
      </c>
      <c r="BU5" s="365" t="s">
        <v>621</v>
      </c>
      <c r="BV5" s="365" t="s">
        <v>622</v>
      </c>
      <c r="BW5" s="365" t="s">
        <v>623</v>
      </c>
      <c r="BX5" s="365" t="s">
        <v>624</v>
      </c>
      <c r="BY5" s="365" t="s">
        <v>625</v>
      </c>
      <c r="BZ5" s="365" t="s">
        <v>626</v>
      </c>
      <c r="CD5" s="608" t="s">
        <v>319</v>
      </c>
      <c r="CF5" s="604" t="s">
        <v>431</v>
      </c>
      <c r="CH5" s="604" t="s">
        <v>627</v>
      </c>
      <c r="CJ5" s="610"/>
      <c r="CP5" s="605" t="s">
        <v>628</v>
      </c>
      <c r="CQ5" s="605" t="s">
        <v>628</v>
      </c>
    </row>
    <row r="6" ht="14.25" customHeight="1">
      <c r="A6" s="596" t="s">
        <v>629</v>
      </c>
      <c r="B6" s="95" t="s">
        <v>595</v>
      </c>
      <c r="C6" s="597">
        <v>90.28</v>
      </c>
      <c r="D6" s="597">
        <v>5.27</v>
      </c>
      <c r="E6" s="597">
        <v>41.65</v>
      </c>
      <c r="F6" s="598">
        <v>1.40899</v>
      </c>
      <c r="G6" s="599"/>
      <c r="H6" s="599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600" t="s">
        <v>630</v>
      </c>
      <c r="U6" s="599"/>
      <c r="V6" s="600" t="s">
        <v>631</v>
      </c>
      <c r="W6" s="599"/>
      <c r="X6" s="599"/>
      <c r="Y6" s="599"/>
      <c r="Z6" s="599"/>
      <c r="AA6" s="599"/>
      <c r="AB6" s="599"/>
      <c r="AC6" s="599"/>
      <c r="AD6" s="599"/>
      <c r="AE6" s="599"/>
      <c r="AF6" s="599"/>
      <c r="AG6" s="599"/>
      <c r="AH6" s="599"/>
      <c r="AI6" s="601" t="s">
        <v>223</v>
      </c>
      <c r="AJ6" s="599"/>
      <c r="AK6" s="599"/>
      <c r="AL6" s="599"/>
      <c r="AM6" s="599"/>
      <c r="AN6" s="599"/>
      <c r="AO6" s="602" t="s">
        <v>632</v>
      </c>
      <c r="AP6" s="599"/>
      <c r="AQ6" s="600" t="s">
        <v>633</v>
      </c>
      <c r="AR6" s="599"/>
      <c r="AS6" s="599"/>
      <c r="AT6" s="599"/>
      <c r="AU6" s="602" t="s">
        <v>634</v>
      </c>
      <c r="AV6" s="599"/>
      <c r="AW6" s="609"/>
      <c r="AY6" s="603" t="s">
        <v>635</v>
      </c>
      <c r="AZ6" s="365" t="s">
        <v>636</v>
      </c>
      <c r="BA6" s="365" t="s">
        <v>637</v>
      </c>
      <c r="BB6" s="365"/>
      <c r="BC6" s="365" t="s">
        <v>638</v>
      </c>
      <c r="BD6" s="365" t="s">
        <v>639</v>
      </c>
      <c r="BE6" s="365" t="s">
        <v>640</v>
      </c>
      <c r="BF6" s="365"/>
      <c r="BG6" s="365" t="s">
        <v>641</v>
      </c>
      <c r="BH6" s="365" t="s">
        <v>642</v>
      </c>
      <c r="BI6" s="365" t="s">
        <v>643</v>
      </c>
      <c r="BJ6" s="365" t="s">
        <v>644</v>
      </c>
      <c r="BK6" s="365" t="s">
        <v>645</v>
      </c>
      <c r="BL6" s="365" t="s">
        <v>646</v>
      </c>
      <c r="BM6" s="365" t="s">
        <v>647</v>
      </c>
      <c r="BN6" s="365" t="s">
        <v>648</v>
      </c>
      <c r="BO6" s="365" t="s">
        <v>649</v>
      </c>
      <c r="BP6" s="365" t="s">
        <v>650</v>
      </c>
      <c r="BQ6" s="365" t="s">
        <v>651</v>
      </c>
      <c r="BR6" s="365" t="s">
        <v>652</v>
      </c>
      <c r="BS6" s="365" t="s">
        <v>653</v>
      </c>
      <c r="BT6" s="365" t="s">
        <v>654</v>
      </c>
      <c r="BU6" s="365" t="s">
        <v>655</v>
      </c>
      <c r="BV6" s="365"/>
      <c r="BW6" s="365" t="s">
        <v>656</v>
      </c>
      <c r="BX6" s="365" t="s">
        <v>657</v>
      </c>
      <c r="BY6" s="365" t="s">
        <v>658</v>
      </c>
      <c r="BZ6" s="365" t="s">
        <v>659</v>
      </c>
      <c r="CD6" s="608" t="s">
        <v>320</v>
      </c>
      <c r="CH6" s="604" t="s">
        <v>660</v>
      </c>
      <c r="CJ6" s="610"/>
      <c r="CP6" s="605" t="s">
        <v>661</v>
      </c>
      <c r="CQ6" s="605" t="s">
        <v>661</v>
      </c>
    </row>
    <row r="7" ht="15.0" customHeight="1">
      <c r="A7" s="596" t="s">
        <v>662</v>
      </c>
      <c r="B7" s="95" t="s">
        <v>595</v>
      </c>
      <c r="C7" s="597">
        <v>90.03999999999999</v>
      </c>
      <c r="D7" s="597">
        <v>12.969999999999999</v>
      </c>
      <c r="E7" s="597">
        <v>79.83000000000001</v>
      </c>
      <c r="F7" s="598">
        <v>1.40899</v>
      </c>
      <c r="G7" s="599"/>
      <c r="H7" s="599"/>
      <c r="I7" s="599"/>
      <c r="J7" s="599"/>
      <c r="K7" s="599"/>
      <c r="L7" s="599"/>
      <c r="M7" s="599"/>
      <c r="N7" s="599"/>
      <c r="O7" s="599"/>
      <c r="P7" s="599"/>
      <c r="Q7" s="599"/>
      <c r="R7" s="599"/>
      <c r="S7" s="599"/>
      <c r="T7" s="600" t="s">
        <v>208</v>
      </c>
      <c r="U7" s="599"/>
      <c r="V7" s="600" t="s">
        <v>663</v>
      </c>
      <c r="W7" s="599"/>
      <c r="X7" s="599"/>
      <c r="Y7" s="599"/>
      <c r="Z7" s="599"/>
      <c r="AA7" s="599"/>
      <c r="AB7" s="599"/>
      <c r="AC7" s="599"/>
      <c r="AD7" s="599"/>
      <c r="AE7" s="599"/>
      <c r="AF7" s="599"/>
      <c r="AG7" s="599"/>
      <c r="AH7" s="599"/>
      <c r="AI7" s="601" t="s">
        <v>664</v>
      </c>
      <c r="AJ7" s="599"/>
      <c r="AK7" s="599"/>
      <c r="AL7" s="599"/>
      <c r="AM7" s="599"/>
      <c r="AN7" s="599"/>
      <c r="AO7" s="602" t="s">
        <v>665</v>
      </c>
      <c r="AP7" s="599"/>
      <c r="AQ7" s="600" t="s">
        <v>666</v>
      </c>
      <c r="AR7" s="599"/>
      <c r="AS7" s="599"/>
      <c r="AT7" s="599"/>
      <c r="AU7" s="600" t="s">
        <v>667</v>
      </c>
      <c r="AV7" s="599"/>
      <c r="AW7" s="599"/>
      <c r="AY7" s="603" t="s">
        <v>668</v>
      </c>
      <c r="AZ7" s="365"/>
      <c r="BA7" s="365" t="s">
        <v>669</v>
      </c>
      <c r="BB7" s="365"/>
      <c r="BC7" s="365" t="s">
        <v>670</v>
      </c>
      <c r="BD7" s="365" t="s">
        <v>671</v>
      </c>
      <c r="BE7" s="365" t="s">
        <v>672</v>
      </c>
      <c r="BF7" s="365"/>
      <c r="BG7" s="365" t="s">
        <v>673</v>
      </c>
      <c r="BH7" s="365" t="s">
        <v>674</v>
      </c>
      <c r="BI7" s="365" t="s">
        <v>675</v>
      </c>
      <c r="BJ7" s="365" t="s">
        <v>676</v>
      </c>
      <c r="BK7" s="365" t="s">
        <v>677</v>
      </c>
      <c r="BL7" s="365" t="s">
        <v>678</v>
      </c>
      <c r="BM7" s="365" t="s">
        <v>679</v>
      </c>
      <c r="BN7" s="365" t="s">
        <v>680</v>
      </c>
      <c r="BO7" s="365" t="s">
        <v>681</v>
      </c>
      <c r="BP7" s="365" t="s">
        <v>682</v>
      </c>
      <c r="BQ7" s="365" t="s">
        <v>683</v>
      </c>
      <c r="BR7" s="365" t="s">
        <v>684</v>
      </c>
      <c r="BS7" s="365" t="s">
        <v>685</v>
      </c>
      <c r="BT7" s="365" t="s">
        <v>686</v>
      </c>
      <c r="BU7" s="365" t="s">
        <v>687</v>
      </c>
      <c r="BV7" s="365"/>
      <c r="BW7" s="365" t="s">
        <v>688</v>
      </c>
      <c r="BX7" s="365" t="s">
        <v>689</v>
      </c>
      <c r="BY7" s="365" t="s">
        <v>690</v>
      </c>
      <c r="BZ7" s="365" t="s">
        <v>691</v>
      </c>
      <c r="CD7" s="223" t="s">
        <v>321</v>
      </c>
      <c r="CH7" s="604" t="s">
        <v>456</v>
      </c>
      <c r="CJ7" s="610"/>
      <c r="CP7" s="605" t="s">
        <v>692</v>
      </c>
      <c r="CQ7" s="605" t="s">
        <v>692</v>
      </c>
    </row>
    <row r="8" ht="18.0" customHeight="1">
      <c r="A8" s="596" t="s">
        <v>693</v>
      </c>
      <c r="B8" s="95" t="s">
        <v>521</v>
      </c>
      <c r="C8" s="597">
        <v>99.0</v>
      </c>
      <c r="D8" s="597">
        <v>0.0</v>
      </c>
      <c r="E8" s="597">
        <v>100.0</v>
      </c>
      <c r="F8" s="598">
        <v>0.64599</v>
      </c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99"/>
      <c r="T8" s="599"/>
      <c r="U8" s="599"/>
      <c r="V8" s="599"/>
      <c r="W8" s="599"/>
      <c r="X8" s="599"/>
      <c r="Y8" s="599"/>
      <c r="Z8" s="599"/>
      <c r="AA8" s="599"/>
      <c r="AB8" s="599"/>
      <c r="AC8" s="599"/>
      <c r="AD8" s="599"/>
      <c r="AE8" s="599"/>
      <c r="AF8" s="599"/>
      <c r="AG8" s="599"/>
      <c r="AH8" s="599"/>
      <c r="AI8" s="601" t="s">
        <v>694</v>
      </c>
      <c r="AJ8" s="599"/>
      <c r="AK8" s="599"/>
      <c r="AL8" s="599"/>
      <c r="AM8" s="599"/>
      <c r="AN8" s="599"/>
      <c r="AO8" s="602" t="s">
        <v>695</v>
      </c>
      <c r="AP8" s="599"/>
      <c r="AQ8" s="600" t="s">
        <v>696</v>
      </c>
      <c r="AR8" s="599"/>
      <c r="AS8" s="599"/>
      <c r="AT8" s="599"/>
      <c r="AU8" s="602" t="s">
        <v>697</v>
      </c>
      <c r="AV8" s="599"/>
      <c r="AW8" s="599"/>
      <c r="AY8" s="603" t="s">
        <v>698</v>
      </c>
      <c r="AZ8" s="365"/>
      <c r="BA8" s="365" t="s">
        <v>699</v>
      </c>
      <c r="BB8" s="365"/>
      <c r="BC8" s="365" t="s">
        <v>700</v>
      </c>
      <c r="BD8" s="365" t="s">
        <v>701</v>
      </c>
      <c r="BE8" s="365" t="s">
        <v>702</v>
      </c>
      <c r="BF8" s="365"/>
      <c r="BG8" s="365" t="s">
        <v>703</v>
      </c>
      <c r="BH8" s="365" t="s">
        <v>704</v>
      </c>
      <c r="BI8" s="365" t="s">
        <v>705</v>
      </c>
      <c r="BJ8" s="365" t="s">
        <v>706</v>
      </c>
      <c r="BK8" s="365" t="s">
        <v>707</v>
      </c>
      <c r="BL8" s="365" t="s">
        <v>708</v>
      </c>
      <c r="BM8" s="365" t="s">
        <v>709</v>
      </c>
      <c r="BN8" s="365" t="s">
        <v>710</v>
      </c>
      <c r="BO8" s="365" t="s">
        <v>711</v>
      </c>
      <c r="BP8" s="365" t="s">
        <v>712</v>
      </c>
      <c r="BQ8" s="365" t="s">
        <v>713</v>
      </c>
      <c r="BR8" s="365" t="s">
        <v>714</v>
      </c>
      <c r="BS8" s="365" t="s">
        <v>715</v>
      </c>
      <c r="BT8" s="365" t="s">
        <v>716</v>
      </c>
      <c r="BU8" s="365" t="s">
        <v>717</v>
      </c>
      <c r="BV8" s="365"/>
      <c r="BW8" s="365" t="s">
        <v>718</v>
      </c>
      <c r="BX8" s="365" t="s">
        <v>719</v>
      </c>
      <c r="BY8" s="365" t="s">
        <v>720</v>
      </c>
      <c r="BZ8" s="365" t="s">
        <v>721</v>
      </c>
      <c r="CD8" s="320" t="s">
        <v>322</v>
      </c>
      <c r="CP8" s="605" t="s">
        <v>722</v>
      </c>
      <c r="CQ8" s="605" t="s">
        <v>722</v>
      </c>
    </row>
    <row r="9" ht="15.75" customHeight="1">
      <c r="A9" s="596" t="s">
        <v>723</v>
      </c>
      <c r="B9" s="95" t="s">
        <v>595</v>
      </c>
      <c r="C9" s="597">
        <v>89.71</v>
      </c>
      <c r="D9" s="597">
        <v>31.48</v>
      </c>
      <c r="E9" s="597">
        <v>68.42</v>
      </c>
      <c r="F9" s="598">
        <v>0.4775</v>
      </c>
      <c r="G9" s="599"/>
      <c r="H9" s="599"/>
      <c r="I9" s="599"/>
      <c r="J9" s="599"/>
      <c r="K9" s="599"/>
      <c r="L9" s="599"/>
      <c r="M9" s="599"/>
      <c r="N9" s="599"/>
      <c r="O9" s="599"/>
      <c r="P9" s="599"/>
      <c r="Q9" s="599"/>
      <c r="R9" s="599"/>
      <c r="S9" s="599"/>
      <c r="T9" s="599"/>
      <c r="U9" s="599"/>
      <c r="V9" s="599"/>
      <c r="W9" s="599"/>
      <c r="X9" s="599"/>
      <c r="Y9" s="599"/>
      <c r="Z9" s="599"/>
      <c r="AA9" s="599"/>
      <c r="AB9" s="599"/>
      <c r="AC9" s="599"/>
      <c r="AD9" s="599"/>
      <c r="AE9" s="599"/>
      <c r="AF9" s="599"/>
      <c r="AG9" s="599"/>
      <c r="AH9" s="599"/>
      <c r="AI9" s="601" t="s">
        <v>66</v>
      </c>
      <c r="AJ9" s="599"/>
      <c r="AK9" s="599"/>
      <c r="AL9" s="599"/>
      <c r="AM9" s="599"/>
      <c r="AN9" s="599"/>
      <c r="AO9" s="602" t="s">
        <v>724</v>
      </c>
      <c r="AP9" s="599"/>
      <c r="AQ9" s="600" t="s">
        <v>725</v>
      </c>
      <c r="AR9" s="599"/>
      <c r="AS9" s="599"/>
      <c r="AT9" s="599"/>
      <c r="AU9" s="600" t="s">
        <v>726</v>
      </c>
      <c r="AV9" s="599"/>
      <c r="AW9" s="599"/>
      <c r="AY9" s="603" t="s">
        <v>727</v>
      </c>
      <c r="AZ9" s="365"/>
      <c r="BA9" s="365" t="s">
        <v>728</v>
      </c>
      <c r="BB9" s="365"/>
      <c r="BC9" s="365" t="s">
        <v>729</v>
      </c>
      <c r="BD9" s="365" t="s">
        <v>730</v>
      </c>
      <c r="BE9" s="365" t="s">
        <v>731</v>
      </c>
      <c r="BF9" s="365"/>
      <c r="BG9" s="365" t="s">
        <v>732</v>
      </c>
      <c r="BH9" s="365" t="s">
        <v>733</v>
      </c>
      <c r="BI9" s="365" t="s">
        <v>734</v>
      </c>
      <c r="BJ9" s="365" t="s">
        <v>735</v>
      </c>
      <c r="BK9" s="365" t="s">
        <v>736</v>
      </c>
      <c r="BL9" s="365" t="s">
        <v>737</v>
      </c>
      <c r="BM9" s="365" t="s">
        <v>738</v>
      </c>
      <c r="BN9" s="365" t="s">
        <v>739</v>
      </c>
      <c r="BO9" s="365" t="s">
        <v>740</v>
      </c>
      <c r="BP9" s="365" t="s">
        <v>741</v>
      </c>
      <c r="BQ9" s="365" t="s">
        <v>742</v>
      </c>
      <c r="BR9" s="365" t="s">
        <v>743</v>
      </c>
      <c r="BS9" s="365" t="s">
        <v>744</v>
      </c>
      <c r="BT9" s="365" t="s">
        <v>745</v>
      </c>
      <c r="BU9" s="365" t="s">
        <v>746</v>
      </c>
      <c r="BV9" s="365"/>
      <c r="BW9" s="365" t="s">
        <v>747</v>
      </c>
      <c r="BX9" s="365" t="s">
        <v>748</v>
      </c>
      <c r="BY9" s="365" t="s">
        <v>749</v>
      </c>
      <c r="BZ9" s="365" t="s">
        <v>750</v>
      </c>
      <c r="CD9" s="223" t="s">
        <v>323</v>
      </c>
      <c r="CP9" s="605" t="s">
        <v>83</v>
      </c>
      <c r="CQ9" s="605" t="s">
        <v>83</v>
      </c>
    </row>
    <row r="10" ht="16.5" customHeight="1">
      <c r="A10" s="596" t="s">
        <v>751</v>
      </c>
      <c r="B10" s="95" t="s">
        <v>595</v>
      </c>
      <c r="C10" s="597">
        <v>89.925</v>
      </c>
      <c r="D10" s="597">
        <v>43.45</v>
      </c>
      <c r="E10" s="597">
        <v>69.83333333333333</v>
      </c>
      <c r="F10" s="598">
        <v>0.4775</v>
      </c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  <c r="U10" s="599"/>
      <c r="V10" s="599"/>
      <c r="W10" s="599"/>
      <c r="X10" s="599"/>
      <c r="Y10" s="599"/>
      <c r="Z10" s="599"/>
      <c r="AA10" s="599"/>
      <c r="AB10" s="599"/>
      <c r="AC10" s="599"/>
      <c r="AD10" s="599"/>
      <c r="AE10" s="599"/>
      <c r="AF10" s="599"/>
      <c r="AG10" s="599"/>
      <c r="AH10" s="599"/>
      <c r="AI10" s="601" t="s">
        <v>752</v>
      </c>
      <c r="AJ10" s="599"/>
      <c r="AK10" s="599"/>
      <c r="AL10" s="599"/>
      <c r="AM10" s="599"/>
      <c r="AN10" s="599"/>
      <c r="AO10" s="602" t="s">
        <v>245</v>
      </c>
      <c r="AP10" s="599"/>
      <c r="AQ10" s="600" t="s">
        <v>753</v>
      </c>
      <c r="AR10" s="599"/>
      <c r="AS10" s="599"/>
      <c r="AT10" s="599"/>
      <c r="AU10" s="600" t="s">
        <v>754</v>
      </c>
      <c r="AV10" s="599"/>
      <c r="AW10" s="599"/>
      <c r="AY10" s="603" t="s">
        <v>755</v>
      </c>
      <c r="AZ10" s="365"/>
      <c r="BA10" s="365" t="s">
        <v>756</v>
      </c>
      <c r="BB10" s="365"/>
      <c r="BC10" s="365" t="s">
        <v>757</v>
      </c>
      <c r="BD10" s="365" t="s">
        <v>758</v>
      </c>
      <c r="BE10" s="365" t="s">
        <v>759</v>
      </c>
      <c r="BF10" s="365"/>
      <c r="BG10" s="365" t="s">
        <v>760</v>
      </c>
      <c r="BH10" s="365" t="s">
        <v>761</v>
      </c>
      <c r="BI10" s="365" t="s">
        <v>762</v>
      </c>
      <c r="BJ10" s="365" t="s">
        <v>763</v>
      </c>
      <c r="BK10" s="365" t="s">
        <v>764</v>
      </c>
      <c r="BL10" s="365" t="s">
        <v>765</v>
      </c>
      <c r="BM10" s="365" t="s">
        <v>766</v>
      </c>
      <c r="BN10" s="365" t="s">
        <v>767</v>
      </c>
      <c r="BO10" s="365" t="s">
        <v>768</v>
      </c>
      <c r="BP10" s="365" t="s">
        <v>769</v>
      </c>
      <c r="BQ10" s="365" t="s">
        <v>770</v>
      </c>
      <c r="BR10" s="365" t="s">
        <v>771</v>
      </c>
      <c r="BS10" s="365" t="s">
        <v>772</v>
      </c>
      <c r="BT10" s="365" t="s">
        <v>773</v>
      </c>
      <c r="BU10" s="365"/>
      <c r="BV10" s="365"/>
      <c r="BW10" s="365" t="s">
        <v>774</v>
      </c>
      <c r="BX10" s="365" t="s">
        <v>775</v>
      </c>
      <c r="BY10" s="365" t="s">
        <v>776</v>
      </c>
      <c r="BZ10" s="365"/>
      <c r="CD10" s="223" t="s">
        <v>324</v>
      </c>
      <c r="CP10" s="605" t="s">
        <v>246</v>
      </c>
      <c r="CQ10" s="605" t="s">
        <v>246</v>
      </c>
    </row>
    <row r="11">
      <c r="A11" s="596" t="s">
        <v>777</v>
      </c>
      <c r="B11" s="95" t="s">
        <v>595</v>
      </c>
      <c r="C11" s="597">
        <v>90.28</v>
      </c>
      <c r="D11" s="597">
        <v>53.82</v>
      </c>
      <c r="E11" s="597">
        <v>82.0</v>
      </c>
      <c r="F11" s="598">
        <v>0.94329</v>
      </c>
      <c r="G11" s="599"/>
      <c r="H11" s="599"/>
      <c r="I11" s="599"/>
      <c r="J11" s="599"/>
      <c r="K11" s="599"/>
      <c r="L11" s="599"/>
      <c r="M11" s="599"/>
      <c r="N11" s="599"/>
      <c r="O11" s="599"/>
      <c r="P11" s="599"/>
      <c r="Q11" s="599"/>
      <c r="R11" s="599"/>
      <c r="S11" s="599"/>
      <c r="T11" s="599"/>
      <c r="U11" s="599"/>
      <c r="V11" s="599"/>
      <c r="W11" s="599"/>
      <c r="X11" s="599"/>
      <c r="Y11" s="599"/>
      <c r="Z11" s="599"/>
      <c r="AA11" s="599"/>
      <c r="AB11" s="599"/>
      <c r="AC11" s="599"/>
      <c r="AD11" s="599"/>
      <c r="AE11" s="599"/>
      <c r="AF11" s="599"/>
      <c r="AG11" s="599"/>
      <c r="AH11" s="599"/>
      <c r="AI11" s="601" t="s">
        <v>778</v>
      </c>
      <c r="AJ11" s="599"/>
      <c r="AK11" s="599"/>
      <c r="AL11" s="599"/>
      <c r="AM11" s="599"/>
      <c r="AN11" s="599"/>
      <c r="AO11" s="599"/>
      <c r="AP11" s="599"/>
      <c r="AQ11" s="600" t="s">
        <v>779</v>
      </c>
      <c r="AR11" s="599"/>
      <c r="AS11" s="599"/>
      <c r="AT11" s="599"/>
      <c r="AU11" s="602" t="s">
        <v>780</v>
      </c>
      <c r="AV11" s="599"/>
      <c r="AW11" s="599"/>
      <c r="AY11" s="603" t="s">
        <v>781</v>
      </c>
      <c r="AZ11" s="365"/>
      <c r="BA11" s="365" t="s">
        <v>782</v>
      </c>
      <c r="BB11" s="365"/>
      <c r="BC11" s="365" t="s">
        <v>783</v>
      </c>
      <c r="BD11" s="365" t="s">
        <v>784</v>
      </c>
      <c r="BE11" s="365" t="s">
        <v>785</v>
      </c>
      <c r="BF11" s="365"/>
      <c r="BG11" s="365" t="s">
        <v>786</v>
      </c>
      <c r="BH11" s="365" t="s">
        <v>787</v>
      </c>
      <c r="BI11" s="365" t="s">
        <v>788</v>
      </c>
      <c r="BJ11" s="365" t="s">
        <v>789</v>
      </c>
      <c r="BK11" s="365" t="s">
        <v>790</v>
      </c>
      <c r="BL11" s="365" t="s">
        <v>791</v>
      </c>
      <c r="BM11" s="365" t="s">
        <v>792</v>
      </c>
      <c r="BN11" s="365" t="s">
        <v>793</v>
      </c>
      <c r="BO11" s="365" t="s">
        <v>794</v>
      </c>
      <c r="BP11" s="365" t="s">
        <v>795</v>
      </c>
      <c r="BQ11" s="365" t="s">
        <v>796</v>
      </c>
      <c r="BR11" s="365" t="s">
        <v>797</v>
      </c>
      <c r="BS11" s="365" t="s">
        <v>798</v>
      </c>
      <c r="BT11" s="365" t="s">
        <v>799</v>
      </c>
      <c r="BU11" s="365"/>
      <c r="BV11" s="365"/>
      <c r="BW11" s="365" t="s">
        <v>800</v>
      </c>
      <c r="BX11" s="365" t="s">
        <v>801</v>
      </c>
      <c r="BY11" s="365" t="s">
        <v>802</v>
      </c>
      <c r="BZ11" s="365"/>
      <c r="CD11" s="223"/>
      <c r="CP11" s="605" t="s">
        <v>803</v>
      </c>
      <c r="CQ11" s="605" t="s">
        <v>803</v>
      </c>
    </row>
    <row r="12">
      <c r="A12" s="596" t="s">
        <v>804</v>
      </c>
      <c r="B12" s="95" t="s">
        <v>595</v>
      </c>
      <c r="C12" s="597">
        <v>90.34333333333332</v>
      </c>
      <c r="D12" s="597">
        <v>15.033333333333331</v>
      </c>
      <c r="E12" s="597">
        <v>74.68</v>
      </c>
      <c r="F12" s="598">
        <v>1.2595</v>
      </c>
      <c r="G12" s="599"/>
      <c r="H12" s="599"/>
      <c r="I12" s="599"/>
      <c r="J12" s="599"/>
      <c r="K12" s="599"/>
      <c r="L12" s="599"/>
      <c r="M12" s="599"/>
      <c r="N12" s="599"/>
      <c r="O12" s="599"/>
      <c r="P12" s="599"/>
      <c r="Q12" s="599"/>
      <c r="R12" s="599"/>
      <c r="S12" s="599"/>
      <c r="T12" s="599"/>
      <c r="U12" s="599"/>
      <c r="V12" s="599"/>
      <c r="W12" s="599"/>
      <c r="X12" s="599"/>
      <c r="Y12" s="599"/>
      <c r="Z12" s="599"/>
      <c r="AA12" s="599"/>
      <c r="AB12" s="599"/>
      <c r="AC12" s="599"/>
      <c r="AD12" s="599"/>
      <c r="AE12" s="599"/>
      <c r="AF12" s="599"/>
      <c r="AG12" s="599"/>
      <c r="AH12" s="599"/>
      <c r="AI12" s="599"/>
      <c r="AJ12" s="599"/>
      <c r="AK12" s="599"/>
      <c r="AL12" s="599"/>
      <c r="AM12" s="599"/>
      <c r="AN12" s="599"/>
      <c r="AO12" s="599"/>
      <c r="AP12" s="599"/>
      <c r="AQ12" s="600" t="s">
        <v>805</v>
      </c>
      <c r="AR12" s="599"/>
      <c r="AS12" s="599"/>
      <c r="AT12" s="599"/>
      <c r="AU12" s="602" t="s">
        <v>806</v>
      </c>
      <c r="AV12" s="599"/>
      <c r="AW12" s="599"/>
      <c r="AY12" s="603" t="s">
        <v>807</v>
      </c>
      <c r="AZ12" s="365"/>
      <c r="BA12" s="365" t="s">
        <v>808</v>
      </c>
      <c r="BB12" s="365"/>
      <c r="BC12" s="365" t="s">
        <v>809</v>
      </c>
      <c r="BD12" s="365" t="s">
        <v>810</v>
      </c>
      <c r="BE12" s="365" t="s">
        <v>811</v>
      </c>
      <c r="BF12" s="365"/>
      <c r="BG12" s="365" t="s">
        <v>812</v>
      </c>
      <c r="BH12" s="365" t="s">
        <v>813</v>
      </c>
      <c r="BI12" s="365" t="s">
        <v>814</v>
      </c>
      <c r="BJ12" s="365" t="s">
        <v>815</v>
      </c>
      <c r="BK12" s="365" t="s">
        <v>816</v>
      </c>
      <c r="BL12" s="365" t="s">
        <v>817</v>
      </c>
      <c r="BM12" s="365" t="s">
        <v>818</v>
      </c>
      <c r="BN12" s="365" t="s">
        <v>819</v>
      </c>
      <c r="BO12" s="365" t="s">
        <v>820</v>
      </c>
      <c r="BP12" s="365" t="s">
        <v>821</v>
      </c>
      <c r="BQ12" s="365" t="s">
        <v>822</v>
      </c>
      <c r="BR12" s="365" t="s">
        <v>823</v>
      </c>
      <c r="BS12" s="365" t="s">
        <v>824</v>
      </c>
      <c r="BT12" s="365" t="s">
        <v>825</v>
      </c>
      <c r="BU12" s="365"/>
      <c r="BV12" s="365"/>
      <c r="BW12" s="365" t="s">
        <v>826</v>
      </c>
      <c r="BX12" s="365" t="s">
        <v>827</v>
      </c>
      <c r="BY12" s="365" t="s">
        <v>828</v>
      </c>
      <c r="BZ12" s="365"/>
      <c r="CD12" s="223"/>
      <c r="CP12" s="605" t="s">
        <v>829</v>
      </c>
      <c r="CQ12" s="605" t="s">
        <v>829</v>
      </c>
    </row>
    <row r="13">
      <c r="A13" s="596" t="s">
        <v>830</v>
      </c>
      <c r="B13" s="95" t="s">
        <v>595</v>
      </c>
      <c r="C13" s="597">
        <v>88.715</v>
      </c>
      <c r="D13" s="597">
        <v>48.57</v>
      </c>
      <c r="E13" s="597">
        <v>89.53</v>
      </c>
      <c r="F13" s="598">
        <v>1.40999</v>
      </c>
      <c r="G13" s="599"/>
      <c r="H13" s="599"/>
      <c r="I13" s="599"/>
      <c r="J13" s="599"/>
      <c r="K13" s="599"/>
      <c r="L13" s="599"/>
      <c r="M13" s="599"/>
      <c r="N13" s="599"/>
      <c r="O13" s="599"/>
      <c r="P13" s="599"/>
      <c r="Q13" s="599"/>
      <c r="R13" s="599"/>
      <c r="S13" s="599"/>
      <c r="T13" s="599"/>
      <c r="U13" s="599"/>
      <c r="V13" s="599"/>
      <c r="W13" s="599"/>
      <c r="X13" s="599"/>
      <c r="Y13" s="599"/>
      <c r="Z13" s="599"/>
      <c r="AA13" s="599"/>
      <c r="AB13" s="599"/>
      <c r="AC13" s="599"/>
      <c r="AD13" s="599"/>
      <c r="AE13" s="599"/>
      <c r="AF13" s="599"/>
      <c r="AG13" s="599"/>
      <c r="AH13" s="599"/>
      <c r="AI13" s="611"/>
      <c r="AJ13" s="599"/>
      <c r="AK13" s="599"/>
      <c r="AL13" s="599"/>
      <c r="AM13" s="599"/>
      <c r="AN13" s="599"/>
      <c r="AO13" s="599"/>
      <c r="AP13" s="599"/>
      <c r="AQ13" s="600" t="s">
        <v>831</v>
      </c>
      <c r="AR13" s="599"/>
      <c r="AS13" s="599"/>
      <c r="AT13" s="599"/>
      <c r="AU13" s="600" t="s">
        <v>832</v>
      </c>
      <c r="AV13" s="599"/>
      <c r="AW13" s="599"/>
      <c r="AY13" s="603" t="s">
        <v>7</v>
      </c>
      <c r="AZ13" s="365"/>
      <c r="BA13" s="365" t="s">
        <v>833</v>
      </c>
      <c r="BB13" s="365"/>
      <c r="BC13" s="365" t="s">
        <v>834</v>
      </c>
      <c r="BD13" s="365" t="s">
        <v>835</v>
      </c>
      <c r="BE13" s="365" t="s">
        <v>836</v>
      </c>
      <c r="BF13" s="365"/>
      <c r="BG13" s="365" t="s">
        <v>837</v>
      </c>
      <c r="BH13" s="365" t="s">
        <v>838</v>
      </c>
      <c r="BI13" s="365" t="s">
        <v>839</v>
      </c>
      <c r="BJ13" s="365" t="s">
        <v>840</v>
      </c>
      <c r="BK13" s="365"/>
      <c r="BL13" s="365" t="s">
        <v>841</v>
      </c>
      <c r="BM13" s="365" t="s">
        <v>842</v>
      </c>
      <c r="BN13" s="365" t="s">
        <v>843</v>
      </c>
      <c r="BO13" s="365" t="s">
        <v>844</v>
      </c>
      <c r="BP13" s="365" t="s">
        <v>845</v>
      </c>
      <c r="BQ13" s="365" t="s">
        <v>846</v>
      </c>
      <c r="BR13" s="365" t="s">
        <v>847</v>
      </c>
      <c r="BS13" s="365" t="s">
        <v>848</v>
      </c>
      <c r="BT13" s="365" t="s">
        <v>849</v>
      </c>
      <c r="BU13" s="365"/>
      <c r="BV13" s="365"/>
      <c r="BW13" s="365" t="s">
        <v>850</v>
      </c>
      <c r="BX13" s="365" t="s">
        <v>851</v>
      </c>
      <c r="BY13" s="365" t="s">
        <v>852</v>
      </c>
      <c r="BZ13" s="365"/>
      <c r="CD13" s="223"/>
      <c r="CP13" s="605" t="s">
        <v>853</v>
      </c>
      <c r="CQ13" s="605" t="s">
        <v>853</v>
      </c>
    </row>
    <row r="14">
      <c r="A14" s="596" t="s">
        <v>854</v>
      </c>
      <c r="B14" s="95" t="s">
        <v>595</v>
      </c>
      <c r="C14" s="597">
        <v>92.36</v>
      </c>
      <c r="D14" s="597">
        <v>51.705</v>
      </c>
      <c r="E14" s="597">
        <v>91.032</v>
      </c>
      <c r="F14" s="598">
        <v>1.40999</v>
      </c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  <c r="U14" s="599"/>
      <c r="V14" s="599"/>
      <c r="W14" s="599"/>
      <c r="X14" s="599"/>
      <c r="Y14" s="599"/>
      <c r="Z14" s="599"/>
      <c r="AA14" s="599"/>
      <c r="AB14" s="599"/>
      <c r="AC14" s="599"/>
      <c r="AD14" s="599"/>
      <c r="AE14" s="599"/>
      <c r="AF14" s="599"/>
      <c r="AG14" s="599"/>
      <c r="AH14" s="599"/>
      <c r="AI14" s="611"/>
      <c r="AJ14" s="599"/>
      <c r="AK14" s="599"/>
      <c r="AL14" s="599"/>
      <c r="AM14" s="599"/>
      <c r="AN14" s="599"/>
      <c r="AO14" s="599"/>
      <c r="AP14" s="599"/>
      <c r="AQ14" s="600" t="s">
        <v>855</v>
      </c>
      <c r="AR14" s="599"/>
      <c r="AS14" s="599"/>
      <c r="AT14" s="599"/>
      <c r="AU14" s="600" t="s">
        <v>856</v>
      </c>
      <c r="AV14" s="599"/>
      <c r="AW14" s="599"/>
      <c r="AY14" s="603" t="s">
        <v>857</v>
      </c>
      <c r="AZ14" s="365"/>
      <c r="BA14" s="365" t="s">
        <v>858</v>
      </c>
      <c r="BB14" s="365"/>
      <c r="BC14" s="365" t="s">
        <v>859</v>
      </c>
      <c r="BD14" s="365" t="s">
        <v>860</v>
      </c>
      <c r="BE14" s="365" t="s">
        <v>861</v>
      </c>
      <c r="BF14" s="365"/>
      <c r="BG14" s="365" t="s">
        <v>862</v>
      </c>
      <c r="BH14" s="365" t="s">
        <v>863</v>
      </c>
      <c r="BI14" s="365" t="s">
        <v>864</v>
      </c>
      <c r="BJ14" s="365" t="s">
        <v>865</v>
      </c>
      <c r="BK14" s="365"/>
      <c r="BL14" s="365" t="s">
        <v>866</v>
      </c>
      <c r="BM14" s="365" t="s">
        <v>867</v>
      </c>
      <c r="BN14" s="365" t="s">
        <v>868</v>
      </c>
      <c r="BO14" s="365" t="s">
        <v>869</v>
      </c>
      <c r="BP14" s="365" t="s">
        <v>870</v>
      </c>
      <c r="BQ14" s="365" t="s">
        <v>871</v>
      </c>
      <c r="BR14" s="365" t="s">
        <v>872</v>
      </c>
      <c r="BS14" s="365" t="s">
        <v>873</v>
      </c>
      <c r="BT14" s="365" t="s">
        <v>874</v>
      </c>
      <c r="BU14" s="365"/>
      <c r="BV14" s="365"/>
      <c r="BW14" s="365" t="s">
        <v>875</v>
      </c>
      <c r="BX14" s="365" t="s">
        <v>876</v>
      </c>
      <c r="BY14" s="365" t="s">
        <v>877</v>
      </c>
      <c r="BZ14" s="365"/>
      <c r="CD14" s="223"/>
      <c r="CP14" s="605" t="s">
        <v>878</v>
      </c>
      <c r="CQ14" s="605" t="s">
        <v>878</v>
      </c>
    </row>
    <row r="15">
      <c r="A15" s="596" t="s">
        <v>879</v>
      </c>
      <c r="B15" s="95" t="s">
        <v>595</v>
      </c>
      <c r="C15" s="597">
        <v>89.54333333333334</v>
      </c>
      <c r="D15" s="597">
        <v>18.276666666666667</v>
      </c>
      <c r="E15" s="597">
        <v>71.566</v>
      </c>
      <c r="F15" s="598">
        <v>1.2855</v>
      </c>
      <c r="G15" s="599"/>
      <c r="H15" s="599"/>
      <c r="I15" s="599"/>
      <c r="J15" s="599"/>
      <c r="K15" s="599"/>
      <c r="L15" s="599"/>
      <c r="M15" s="599"/>
      <c r="N15" s="599"/>
      <c r="O15" s="599"/>
      <c r="P15" s="599"/>
      <c r="Q15" s="599"/>
      <c r="R15" s="599"/>
      <c r="S15" s="599"/>
      <c r="T15" s="599"/>
      <c r="U15" s="599"/>
      <c r="V15" s="599"/>
      <c r="W15" s="599"/>
      <c r="X15" s="599"/>
      <c r="Y15" s="599"/>
      <c r="Z15" s="599"/>
      <c r="AA15" s="599"/>
      <c r="AB15" s="599"/>
      <c r="AC15" s="599"/>
      <c r="AD15" s="599"/>
      <c r="AE15" s="599"/>
      <c r="AF15" s="599"/>
      <c r="AG15" s="599"/>
      <c r="AH15" s="599"/>
      <c r="AI15" s="611"/>
      <c r="AJ15" s="599"/>
      <c r="AK15" s="599"/>
      <c r="AL15" s="599"/>
      <c r="AM15" s="599"/>
      <c r="AN15" s="599"/>
      <c r="AO15" s="599"/>
      <c r="AP15" s="599"/>
      <c r="AQ15" s="600" t="s">
        <v>880</v>
      </c>
      <c r="AR15" s="599"/>
      <c r="AS15" s="599"/>
      <c r="AT15" s="599"/>
      <c r="AU15" s="602" t="s">
        <v>25</v>
      </c>
      <c r="AV15" s="599"/>
      <c r="AW15" s="599"/>
      <c r="AY15" s="603" t="s">
        <v>881</v>
      </c>
      <c r="AZ15" s="365"/>
      <c r="BA15" s="365"/>
      <c r="BB15" s="365"/>
      <c r="BC15" s="365"/>
      <c r="BD15" s="365" t="s">
        <v>882</v>
      </c>
      <c r="BE15" s="365" t="s">
        <v>883</v>
      </c>
      <c r="BF15" s="365"/>
      <c r="BG15" s="365"/>
      <c r="BH15" s="365" t="s">
        <v>884</v>
      </c>
      <c r="BI15" s="365" t="s">
        <v>885</v>
      </c>
      <c r="BJ15" s="365" t="s">
        <v>886</v>
      </c>
      <c r="BK15" s="365"/>
      <c r="BL15" s="365" t="s">
        <v>887</v>
      </c>
      <c r="BM15" s="365" t="s">
        <v>888</v>
      </c>
      <c r="BN15" s="365" t="s">
        <v>889</v>
      </c>
      <c r="BO15" s="365" t="s">
        <v>890</v>
      </c>
      <c r="BP15" s="365" t="s">
        <v>891</v>
      </c>
      <c r="BQ15" s="365" t="s">
        <v>892</v>
      </c>
      <c r="BR15" s="365" t="s">
        <v>893</v>
      </c>
      <c r="BS15" s="365" t="s">
        <v>894</v>
      </c>
      <c r="BT15" s="365" t="s">
        <v>895</v>
      </c>
      <c r="BU15" s="365"/>
      <c r="BV15" s="365"/>
      <c r="BW15" s="365" t="s">
        <v>896</v>
      </c>
      <c r="BX15" s="365" t="s">
        <v>897</v>
      </c>
      <c r="BY15" s="365"/>
      <c r="BZ15" s="365"/>
      <c r="CD15" s="223"/>
      <c r="CP15" s="605" t="s">
        <v>898</v>
      </c>
      <c r="CQ15" s="605" t="s">
        <v>898</v>
      </c>
    </row>
    <row r="16">
      <c r="A16" s="596" t="s">
        <v>899</v>
      </c>
      <c r="B16" s="95" t="s">
        <v>485</v>
      </c>
      <c r="C16" s="597">
        <v>89.32</v>
      </c>
      <c r="D16" s="597">
        <v>18.77</v>
      </c>
      <c r="E16" s="597">
        <v>59.41</v>
      </c>
      <c r="F16" s="598">
        <v>0.33877</v>
      </c>
      <c r="G16" s="599"/>
      <c r="H16" s="599"/>
      <c r="I16" s="599"/>
      <c r="J16" s="599"/>
      <c r="K16" s="599"/>
      <c r="L16" s="599"/>
      <c r="M16" s="599"/>
      <c r="N16" s="599"/>
      <c r="O16" s="599"/>
      <c r="P16" s="599"/>
      <c r="Q16" s="599"/>
      <c r="R16" s="599"/>
      <c r="S16" s="599"/>
      <c r="T16" s="599"/>
      <c r="U16" s="599"/>
      <c r="V16" s="599"/>
      <c r="W16" s="599"/>
      <c r="X16" s="599"/>
      <c r="Y16" s="599"/>
      <c r="Z16" s="599"/>
      <c r="AA16" s="599"/>
      <c r="AB16" s="599"/>
      <c r="AC16" s="599"/>
      <c r="AD16" s="599"/>
      <c r="AE16" s="599"/>
      <c r="AF16" s="599"/>
      <c r="AG16" s="599"/>
      <c r="AH16" s="599"/>
      <c r="AI16" s="611"/>
      <c r="AJ16" s="599"/>
      <c r="AK16" s="599"/>
      <c r="AL16" s="599"/>
      <c r="AM16" s="599"/>
      <c r="AN16" s="599"/>
      <c r="AO16" s="599"/>
      <c r="AP16" s="599"/>
      <c r="AQ16" s="600" t="s">
        <v>900</v>
      </c>
      <c r="AR16" s="599"/>
      <c r="AS16" s="599"/>
      <c r="AT16" s="599"/>
      <c r="AU16" s="600" t="s">
        <v>324</v>
      </c>
      <c r="AV16" s="599"/>
      <c r="AW16" s="599"/>
      <c r="AY16" s="603" t="s">
        <v>901</v>
      </c>
      <c r="AZ16" s="365"/>
      <c r="BA16" s="365"/>
      <c r="BB16" s="365"/>
      <c r="BC16" s="365"/>
      <c r="BD16" s="365" t="s">
        <v>902</v>
      </c>
      <c r="BE16" s="365" t="s">
        <v>903</v>
      </c>
      <c r="BF16" s="365"/>
      <c r="BG16" s="365"/>
      <c r="BH16" s="365" t="s">
        <v>904</v>
      </c>
      <c r="BI16" s="365" t="s">
        <v>905</v>
      </c>
      <c r="BJ16" s="365" t="s">
        <v>906</v>
      </c>
      <c r="BK16" s="365"/>
      <c r="BL16" s="365" t="s">
        <v>907</v>
      </c>
      <c r="BM16" s="365" t="s">
        <v>908</v>
      </c>
      <c r="BN16" s="365" t="s">
        <v>909</v>
      </c>
      <c r="BO16" s="365" t="s">
        <v>910</v>
      </c>
      <c r="BP16" s="365" t="s">
        <v>911</v>
      </c>
      <c r="BQ16" s="365" t="s">
        <v>912</v>
      </c>
      <c r="BR16" s="365" t="s">
        <v>913</v>
      </c>
      <c r="BS16" s="365" t="s">
        <v>914</v>
      </c>
      <c r="BT16" s="365" t="s">
        <v>915</v>
      </c>
      <c r="BU16" s="365"/>
      <c r="BV16" s="365"/>
      <c r="BW16" s="365" t="s">
        <v>916</v>
      </c>
      <c r="BX16" s="365" t="s">
        <v>917</v>
      </c>
      <c r="BY16" s="365"/>
      <c r="BZ16" s="365"/>
      <c r="CD16" s="223"/>
      <c r="CP16" s="605" t="s">
        <v>918</v>
      </c>
      <c r="CQ16" s="605" t="s">
        <v>918</v>
      </c>
    </row>
    <row r="17">
      <c r="A17" s="596" t="s">
        <v>919</v>
      </c>
      <c r="B17" s="95" t="s">
        <v>485</v>
      </c>
      <c r="C17" s="597">
        <v>88.66</v>
      </c>
      <c r="D17" s="597">
        <v>9.24</v>
      </c>
      <c r="E17" s="597">
        <v>57.52333333333333</v>
      </c>
      <c r="F17" s="598">
        <v>0.33877</v>
      </c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  <c r="U17" s="599"/>
      <c r="V17" s="599"/>
      <c r="W17" s="599"/>
      <c r="X17" s="599"/>
      <c r="Y17" s="599"/>
      <c r="Z17" s="599"/>
      <c r="AA17" s="599"/>
      <c r="AB17" s="599"/>
      <c r="AC17" s="599"/>
      <c r="AD17" s="599"/>
      <c r="AE17" s="599"/>
      <c r="AF17" s="599"/>
      <c r="AG17" s="599"/>
      <c r="AH17" s="599"/>
      <c r="AI17" s="611"/>
      <c r="AJ17" s="599"/>
      <c r="AK17" s="599"/>
      <c r="AL17" s="599"/>
      <c r="AM17" s="599"/>
      <c r="AN17" s="599"/>
      <c r="AO17" s="599"/>
      <c r="AP17" s="599"/>
      <c r="AQ17" s="600" t="s">
        <v>920</v>
      </c>
      <c r="AR17" s="599"/>
      <c r="AS17" s="599"/>
      <c r="AT17" s="599"/>
      <c r="AU17" s="600" t="s">
        <v>921</v>
      </c>
      <c r="AV17" s="599"/>
      <c r="AW17" s="599"/>
      <c r="AY17" s="603" t="s">
        <v>922</v>
      </c>
      <c r="AZ17" s="365"/>
      <c r="BA17" s="365"/>
      <c r="BB17" s="365"/>
      <c r="BC17" s="365"/>
      <c r="BD17" s="365" t="s">
        <v>923</v>
      </c>
      <c r="BE17" s="365" t="s">
        <v>924</v>
      </c>
      <c r="BF17" s="365"/>
      <c r="BG17" s="365"/>
      <c r="BH17" s="365" t="s">
        <v>925</v>
      </c>
      <c r="BI17" s="365" t="s">
        <v>926</v>
      </c>
      <c r="BJ17" s="365" t="s">
        <v>927</v>
      </c>
      <c r="BK17" s="365"/>
      <c r="BL17" s="365" t="s">
        <v>928</v>
      </c>
      <c r="BM17" s="365" t="s">
        <v>929</v>
      </c>
      <c r="BN17" s="365" t="s">
        <v>930</v>
      </c>
      <c r="BO17" s="365" t="s">
        <v>931</v>
      </c>
      <c r="BP17" s="365" t="s">
        <v>932</v>
      </c>
      <c r="BQ17" s="365"/>
      <c r="BR17" s="365" t="s">
        <v>933</v>
      </c>
      <c r="BS17" s="365" t="s">
        <v>934</v>
      </c>
      <c r="BT17" s="365" t="s">
        <v>935</v>
      </c>
      <c r="BU17" s="365"/>
      <c r="BV17" s="365"/>
      <c r="BW17" s="365" t="s">
        <v>936</v>
      </c>
      <c r="BX17" s="365" t="s">
        <v>937</v>
      </c>
      <c r="BY17" s="365"/>
      <c r="BZ17" s="365"/>
      <c r="CD17" s="223"/>
      <c r="CP17" s="605" t="s">
        <v>247</v>
      </c>
      <c r="CQ17" s="605" t="s">
        <v>247</v>
      </c>
    </row>
    <row r="18">
      <c r="A18" s="596" t="s">
        <v>938</v>
      </c>
      <c r="B18" s="95" t="s">
        <v>595</v>
      </c>
      <c r="C18" s="597">
        <v>31.8</v>
      </c>
      <c r="D18" s="597">
        <v>29.39</v>
      </c>
      <c r="E18" s="597">
        <v>82.6</v>
      </c>
      <c r="F18" s="598">
        <v>0.02986</v>
      </c>
      <c r="G18" s="599"/>
      <c r="H18" s="599"/>
      <c r="I18" s="599"/>
      <c r="J18" s="599"/>
      <c r="K18" s="599"/>
      <c r="L18" s="599"/>
      <c r="M18" s="599"/>
      <c r="N18" s="599"/>
      <c r="O18" s="599"/>
      <c r="P18" s="599"/>
      <c r="Q18" s="599"/>
      <c r="R18" s="599"/>
      <c r="S18" s="599"/>
      <c r="T18" s="599"/>
      <c r="U18" s="599"/>
      <c r="V18" s="599"/>
      <c r="W18" s="599"/>
      <c r="X18" s="599"/>
      <c r="Y18" s="599"/>
      <c r="Z18" s="599"/>
      <c r="AA18" s="599"/>
      <c r="AB18" s="599"/>
      <c r="AC18" s="599"/>
      <c r="AD18" s="599"/>
      <c r="AE18" s="599"/>
      <c r="AF18" s="599"/>
      <c r="AG18" s="599"/>
      <c r="AH18" s="599"/>
      <c r="AI18" s="611"/>
      <c r="AJ18" s="599"/>
      <c r="AK18" s="599"/>
      <c r="AL18" s="599"/>
      <c r="AM18" s="599"/>
      <c r="AN18" s="599"/>
      <c r="AO18" s="599"/>
      <c r="AP18" s="599"/>
      <c r="AQ18" s="600" t="s">
        <v>939</v>
      </c>
      <c r="AR18" s="599"/>
      <c r="AS18" s="599"/>
      <c r="AT18" s="599"/>
      <c r="AU18" s="602" t="s">
        <v>940</v>
      </c>
      <c r="AV18" s="599"/>
      <c r="AW18" s="599"/>
      <c r="AY18" s="603" t="s">
        <v>941</v>
      </c>
      <c r="AZ18" s="365"/>
      <c r="BA18" s="365"/>
      <c r="BB18" s="365"/>
      <c r="BC18" s="365"/>
      <c r="BD18" s="365" t="s">
        <v>942</v>
      </c>
      <c r="BE18" s="365" t="s">
        <v>943</v>
      </c>
      <c r="BF18" s="365"/>
      <c r="BG18" s="365"/>
      <c r="BH18" s="365" t="s">
        <v>944</v>
      </c>
      <c r="BI18" s="365" t="s">
        <v>945</v>
      </c>
      <c r="BJ18" s="365" t="s">
        <v>946</v>
      </c>
      <c r="BK18" s="365"/>
      <c r="BL18" s="365" t="s">
        <v>947</v>
      </c>
      <c r="BM18" s="365" t="s">
        <v>948</v>
      </c>
      <c r="BN18" s="365" t="s">
        <v>949</v>
      </c>
      <c r="BO18" s="365" t="s">
        <v>950</v>
      </c>
      <c r="BP18" s="365" t="s">
        <v>951</v>
      </c>
      <c r="BQ18" s="365"/>
      <c r="BR18" s="365" t="s">
        <v>952</v>
      </c>
      <c r="BS18" s="365" t="s">
        <v>953</v>
      </c>
      <c r="BT18" s="365" t="s">
        <v>954</v>
      </c>
      <c r="BU18" s="365"/>
      <c r="BV18" s="365"/>
      <c r="BW18" s="365" t="s">
        <v>955</v>
      </c>
      <c r="BX18" s="365" t="s">
        <v>956</v>
      </c>
      <c r="BY18" s="365"/>
      <c r="BZ18" s="365"/>
      <c r="CD18" s="223"/>
      <c r="CP18" s="605" t="s">
        <v>957</v>
      </c>
      <c r="CQ18" s="605" t="s">
        <v>957</v>
      </c>
    </row>
    <row r="19">
      <c r="A19" s="596" t="s">
        <v>958</v>
      </c>
      <c r="B19" s="95" t="s">
        <v>595</v>
      </c>
      <c r="C19" s="597">
        <v>89.75</v>
      </c>
      <c r="D19" s="597">
        <v>29.405</v>
      </c>
      <c r="E19" s="597">
        <v>83.0</v>
      </c>
      <c r="F19" s="598">
        <v>0.02986</v>
      </c>
      <c r="G19" s="599"/>
      <c r="H19" s="599"/>
      <c r="I19" s="599"/>
      <c r="J19" s="599"/>
      <c r="K19" s="599"/>
      <c r="L19" s="599"/>
      <c r="M19" s="599"/>
      <c r="N19" s="599"/>
      <c r="O19" s="599"/>
      <c r="P19" s="599"/>
      <c r="Q19" s="599"/>
      <c r="R19" s="599"/>
      <c r="S19" s="599"/>
      <c r="T19" s="599"/>
      <c r="U19" s="599"/>
      <c r="V19" s="599"/>
      <c r="W19" s="599"/>
      <c r="X19" s="599"/>
      <c r="Y19" s="599"/>
      <c r="Z19" s="599"/>
      <c r="AA19" s="599"/>
      <c r="AB19" s="599"/>
      <c r="AC19" s="599"/>
      <c r="AD19" s="599"/>
      <c r="AE19" s="599"/>
      <c r="AF19" s="599"/>
      <c r="AG19" s="599"/>
      <c r="AH19" s="599"/>
      <c r="AI19" s="611"/>
      <c r="AJ19" s="599"/>
      <c r="AK19" s="599"/>
      <c r="AL19" s="599"/>
      <c r="AM19" s="599"/>
      <c r="AN19" s="599"/>
      <c r="AO19" s="599"/>
      <c r="AP19" s="599"/>
      <c r="AQ19" s="600" t="s">
        <v>714</v>
      </c>
      <c r="AR19" s="599"/>
      <c r="AS19" s="599"/>
      <c r="AT19" s="599"/>
      <c r="AU19" s="600" t="s">
        <v>959</v>
      </c>
      <c r="AV19" s="599"/>
      <c r="AW19" s="599"/>
      <c r="AY19" s="603" t="s">
        <v>960</v>
      </c>
      <c r="AZ19" s="365"/>
      <c r="BA19" s="365"/>
      <c r="BB19" s="365"/>
      <c r="BC19" s="365"/>
      <c r="BD19" s="365" t="s">
        <v>961</v>
      </c>
      <c r="BE19" s="365" t="s">
        <v>962</v>
      </c>
      <c r="BF19" s="365"/>
      <c r="BG19" s="365"/>
      <c r="BH19" s="365" t="s">
        <v>963</v>
      </c>
      <c r="BI19" s="365" t="s">
        <v>964</v>
      </c>
      <c r="BJ19" s="365" t="s">
        <v>965</v>
      </c>
      <c r="BK19" s="365"/>
      <c r="BL19" s="365" t="s">
        <v>966</v>
      </c>
      <c r="BM19" s="365" t="s">
        <v>967</v>
      </c>
      <c r="BN19" s="365" t="s">
        <v>968</v>
      </c>
      <c r="BO19" s="365" t="s">
        <v>969</v>
      </c>
      <c r="BP19" s="365" t="s">
        <v>970</v>
      </c>
      <c r="BQ19" s="365"/>
      <c r="BR19" s="365" t="s">
        <v>971</v>
      </c>
      <c r="BS19" s="365" t="s">
        <v>972</v>
      </c>
      <c r="BT19" s="365" t="s">
        <v>973</v>
      </c>
      <c r="BU19" s="365"/>
      <c r="BV19" s="365"/>
      <c r="BW19" s="365" t="s">
        <v>974</v>
      </c>
      <c r="BX19" s="365" t="s">
        <v>384</v>
      </c>
      <c r="BY19" s="365"/>
      <c r="BZ19" s="365"/>
      <c r="CD19" s="8"/>
      <c r="CP19" s="605" t="s">
        <v>975</v>
      </c>
      <c r="CQ19" s="605" t="s">
        <v>975</v>
      </c>
    </row>
    <row r="20">
      <c r="A20" s="596" t="s">
        <v>976</v>
      </c>
      <c r="B20" s="95" t="s">
        <v>977</v>
      </c>
      <c r="C20" s="597">
        <v>11.0</v>
      </c>
      <c r="D20" s="597">
        <v>21.0</v>
      </c>
      <c r="E20" s="597">
        <v>96.65</v>
      </c>
      <c r="F20" s="598">
        <v>8.84053</v>
      </c>
      <c r="G20" s="599"/>
      <c r="H20" s="599"/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  <c r="U20" s="599"/>
      <c r="V20" s="599"/>
      <c r="W20" s="599"/>
      <c r="X20" s="599"/>
      <c r="Y20" s="599"/>
      <c r="Z20" s="599"/>
      <c r="AA20" s="599"/>
      <c r="AB20" s="599"/>
      <c r="AC20" s="599"/>
      <c r="AD20" s="599"/>
      <c r="AE20" s="599"/>
      <c r="AF20" s="599"/>
      <c r="AG20" s="599"/>
      <c r="AH20" s="599"/>
      <c r="AI20" s="611"/>
      <c r="AJ20" s="599"/>
      <c r="AK20" s="599"/>
      <c r="AL20" s="599"/>
      <c r="AM20" s="599"/>
      <c r="AN20" s="599"/>
      <c r="AO20" s="599"/>
      <c r="AP20" s="599"/>
      <c r="AQ20" s="600" t="s">
        <v>978</v>
      </c>
      <c r="AR20" s="599"/>
      <c r="AS20" s="599"/>
      <c r="AT20" s="599"/>
      <c r="AU20" s="600" t="s">
        <v>979</v>
      </c>
      <c r="AV20" s="599"/>
      <c r="AW20" s="599"/>
      <c r="AY20" s="603" t="s">
        <v>980</v>
      </c>
      <c r="AZ20" s="365"/>
      <c r="BA20" s="365"/>
      <c r="BB20" s="365"/>
      <c r="BC20" s="365"/>
      <c r="BD20" s="365" t="s">
        <v>981</v>
      </c>
      <c r="BE20" s="365" t="s">
        <v>982</v>
      </c>
      <c r="BF20" s="365"/>
      <c r="BG20" s="365"/>
      <c r="BH20" s="365"/>
      <c r="BI20" s="365" t="s">
        <v>983</v>
      </c>
      <c r="BJ20" s="365" t="s">
        <v>984</v>
      </c>
      <c r="BK20" s="365"/>
      <c r="BL20" s="365" t="s">
        <v>985</v>
      </c>
      <c r="BM20" s="365" t="s">
        <v>986</v>
      </c>
      <c r="BN20" s="365" t="s">
        <v>987</v>
      </c>
      <c r="BO20" s="365" t="s">
        <v>988</v>
      </c>
      <c r="BP20" s="365"/>
      <c r="BQ20" s="365"/>
      <c r="BR20" s="365"/>
      <c r="BS20" s="365" t="s">
        <v>989</v>
      </c>
      <c r="BT20" s="365" t="s">
        <v>990</v>
      </c>
      <c r="BU20" s="365"/>
      <c r="BV20" s="365"/>
      <c r="BW20" s="365" t="s">
        <v>991</v>
      </c>
      <c r="BX20" s="365" t="s">
        <v>992</v>
      </c>
      <c r="BY20" s="365"/>
      <c r="BZ20" s="365"/>
      <c r="CD20" s="8"/>
      <c r="CP20" s="605" t="s">
        <v>993</v>
      </c>
      <c r="CQ20" s="605" t="s">
        <v>993</v>
      </c>
    </row>
    <row r="21" ht="15.75" customHeight="1">
      <c r="A21" s="596" t="s">
        <v>994</v>
      </c>
      <c r="B21" s="95" t="s">
        <v>977</v>
      </c>
      <c r="C21" s="597">
        <v>12.0</v>
      </c>
      <c r="D21" s="597">
        <v>3.2</v>
      </c>
      <c r="E21" s="597">
        <v>98.3</v>
      </c>
      <c r="F21" s="598">
        <v>1.542</v>
      </c>
      <c r="G21" s="599"/>
      <c r="H21" s="599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  <c r="U21" s="599"/>
      <c r="V21" s="599"/>
      <c r="W21" s="599"/>
      <c r="X21" s="599"/>
      <c r="Y21" s="599"/>
      <c r="Z21" s="599"/>
      <c r="AA21" s="599"/>
      <c r="AB21" s="599"/>
      <c r="AC21" s="599"/>
      <c r="AD21" s="599"/>
      <c r="AE21" s="599"/>
      <c r="AF21" s="599"/>
      <c r="AG21" s="599"/>
      <c r="AH21" s="599"/>
      <c r="AI21" s="599"/>
      <c r="AJ21" s="599"/>
      <c r="AK21" s="599"/>
      <c r="AL21" s="599"/>
      <c r="AM21" s="599"/>
      <c r="AN21" s="599"/>
      <c r="AO21" s="599"/>
      <c r="AP21" s="599"/>
      <c r="AQ21" s="600" t="s">
        <v>995</v>
      </c>
      <c r="AR21" s="599"/>
      <c r="AS21" s="599"/>
      <c r="AT21" s="599"/>
      <c r="AU21" s="600" t="s">
        <v>996</v>
      </c>
      <c r="AV21" s="599"/>
      <c r="AW21" s="599"/>
      <c r="AY21" s="603" t="s">
        <v>997</v>
      </c>
      <c r="AZ21" s="365"/>
      <c r="BA21" s="365"/>
      <c r="BB21" s="365"/>
      <c r="BC21" s="365"/>
      <c r="BD21" s="365" t="s">
        <v>998</v>
      </c>
      <c r="BE21" s="365" t="s">
        <v>999</v>
      </c>
      <c r="BF21" s="365"/>
      <c r="BG21" s="365"/>
      <c r="BH21" s="365"/>
      <c r="BI21" s="365" t="s">
        <v>1000</v>
      </c>
      <c r="BJ21" s="365" t="s">
        <v>1001</v>
      </c>
      <c r="BK21" s="365"/>
      <c r="BL21" s="365" t="s">
        <v>1002</v>
      </c>
      <c r="BM21" s="365" t="s">
        <v>1003</v>
      </c>
      <c r="BN21" s="365" t="s">
        <v>1004</v>
      </c>
      <c r="BO21" s="365" t="s">
        <v>1005</v>
      </c>
      <c r="BP21" s="365"/>
      <c r="BQ21" s="365"/>
      <c r="BR21" s="365"/>
      <c r="BS21" s="365"/>
      <c r="BT21" s="365" t="s">
        <v>1006</v>
      </c>
      <c r="BU21" s="365"/>
      <c r="BV21" s="365"/>
      <c r="BW21" s="365" t="s">
        <v>1007</v>
      </c>
      <c r="BX21" s="365" t="s">
        <v>1008</v>
      </c>
      <c r="BY21" s="365"/>
      <c r="BZ21" s="365"/>
      <c r="CP21" s="605" t="s">
        <v>1009</v>
      </c>
      <c r="CQ21" s="605" t="s">
        <v>1009</v>
      </c>
    </row>
    <row r="22" ht="15.75" customHeight="1">
      <c r="A22" s="596" t="s">
        <v>1010</v>
      </c>
      <c r="B22" s="95" t="s">
        <v>595</v>
      </c>
      <c r="C22" s="597">
        <v>90.55</v>
      </c>
      <c r="D22" s="597">
        <v>63.96</v>
      </c>
      <c r="E22" s="597">
        <v>93.435</v>
      </c>
      <c r="F22" s="598">
        <v>2.01483</v>
      </c>
      <c r="G22" s="599"/>
      <c r="H22" s="599"/>
      <c r="I22" s="599"/>
      <c r="J22" s="599"/>
      <c r="K22" s="599"/>
      <c r="L22" s="599"/>
      <c r="M22" s="599"/>
      <c r="N22" s="599"/>
      <c r="O22" s="599"/>
      <c r="P22" s="599"/>
      <c r="Q22" s="599"/>
      <c r="R22" s="599"/>
      <c r="S22" s="599"/>
      <c r="T22" s="599"/>
      <c r="U22" s="599"/>
      <c r="V22" s="599"/>
      <c r="W22" s="599"/>
      <c r="X22" s="599"/>
      <c r="Y22" s="599"/>
      <c r="Z22" s="599"/>
      <c r="AA22" s="599"/>
      <c r="AB22" s="599"/>
      <c r="AC22" s="599"/>
      <c r="AD22" s="599"/>
      <c r="AE22" s="599"/>
      <c r="AF22" s="599"/>
      <c r="AG22" s="599"/>
      <c r="AH22" s="599"/>
      <c r="AI22" s="599"/>
      <c r="AJ22" s="599"/>
      <c r="AK22" s="599"/>
      <c r="AL22" s="599"/>
      <c r="AM22" s="599"/>
      <c r="AN22" s="599"/>
      <c r="AO22" s="599"/>
      <c r="AP22" s="599"/>
      <c r="AQ22" s="600" t="s">
        <v>1011</v>
      </c>
      <c r="AR22" s="599"/>
      <c r="AS22" s="599"/>
      <c r="AT22" s="599"/>
      <c r="AU22" s="607"/>
      <c r="AV22" s="599"/>
      <c r="AW22" s="599"/>
      <c r="AY22" s="603" t="s">
        <v>1012</v>
      </c>
      <c r="AZ22" s="365"/>
      <c r="BA22" s="365"/>
      <c r="BB22" s="365"/>
      <c r="BC22" s="365"/>
      <c r="BD22" s="365" t="s">
        <v>1013</v>
      </c>
      <c r="BE22" s="365" t="s">
        <v>1014</v>
      </c>
      <c r="BF22" s="365"/>
      <c r="BG22" s="365"/>
      <c r="BH22" s="365"/>
      <c r="BI22" s="365" t="s">
        <v>1015</v>
      </c>
      <c r="BJ22" s="365" t="s">
        <v>1016</v>
      </c>
      <c r="BK22" s="365"/>
      <c r="BL22" s="365" t="s">
        <v>1017</v>
      </c>
      <c r="BM22" s="365" t="s">
        <v>1018</v>
      </c>
      <c r="BN22" s="365" t="s">
        <v>1019</v>
      </c>
      <c r="BO22" s="365" t="s">
        <v>1020</v>
      </c>
      <c r="BP22" s="365"/>
      <c r="BQ22" s="365"/>
      <c r="BR22" s="365"/>
      <c r="BS22" s="365"/>
      <c r="BT22" s="365" t="s">
        <v>1021</v>
      </c>
      <c r="BU22" s="365"/>
      <c r="BV22" s="365"/>
      <c r="BW22" s="365"/>
      <c r="BX22" s="365" t="s">
        <v>1022</v>
      </c>
      <c r="BY22" s="365"/>
      <c r="BZ22" s="365"/>
      <c r="CP22" s="605" t="s">
        <v>1023</v>
      </c>
      <c r="CQ22" s="605" t="s">
        <v>1023</v>
      </c>
    </row>
    <row r="23" ht="15.75" customHeight="1">
      <c r="A23" s="596" t="s">
        <v>1024</v>
      </c>
      <c r="B23" s="95" t="s">
        <v>595</v>
      </c>
      <c r="C23" s="597">
        <v>89.20666666666666</v>
      </c>
      <c r="D23" s="597">
        <v>8.643333333333333</v>
      </c>
      <c r="E23" s="597">
        <v>88.2075</v>
      </c>
      <c r="F23" s="598">
        <v>1.38732</v>
      </c>
      <c r="G23" s="599"/>
      <c r="H23" s="599"/>
      <c r="I23" s="599"/>
      <c r="J23" s="599"/>
      <c r="K23" s="599"/>
      <c r="L23" s="599"/>
      <c r="M23" s="599"/>
      <c r="N23" s="599"/>
      <c r="O23" s="599"/>
      <c r="P23" s="599"/>
      <c r="Q23" s="599"/>
      <c r="R23" s="599"/>
      <c r="S23" s="599"/>
      <c r="T23" s="599"/>
      <c r="U23" s="599"/>
      <c r="V23" s="599"/>
      <c r="W23" s="599"/>
      <c r="X23" s="599"/>
      <c r="Y23" s="599"/>
      <c r="Z23" s="599"/>
      <c r="AA23" s="599"/>
      <c r="AB23" s="599"/>
      <c r="AC23" s="599"/>
      <c r="AD23" s="599"/>
      <c r="AE23" s="599"/>
      <c r="AF23" s="599"/>
      <c r="AG23" s="599"/>
      <c r="AH23" s="599"/>
      <c r="AI23" s="599"/>
      <c r="AJ23" s="599"/>
      <c r="AK23" s="599"/>
      <c r="AL23" s="599"/>
      <c r="AM23" s="599"/>
      <c r="AN23" s="599"/>
      <c r="AO23" s="599"/>
      <c r="AP23" s="599"/>
      <c r="AQ23" s="600" t="s">
        <v>1025</v>
      </c>
      <c r="AR23" s="599"/>
      <c r="AS23" s="599"/>
      <c r="AT23" s="599"/>
      <c r="AU23" s="599"/>
      <c r="AV23" s="599"/>
      <c r="AW23" s="599"/>
      <c r="AY23" s="603" t="s">
        <v>1026</v>
      </c>
      <c r="AZ23" s="107"/>
      <c r="BA23" s="365"/>
      <c r="BB23" s="365"/>
      <c r="BC23" s="365"/>
      <c r="BD23" s="365" t="s">
        <v>1027</v>
      </c>
      <c r="BE23" s="365" t="s">
        <v>1028</v>
      </c>
      <c r="BF23" s="365"/>
      <c r="BG23" s="365"/>
      <c r="BH23" s="365"/>
      <c r="BI23" s="365"/>
      <c r="BJ23" s="365" t="s">
        <v>1029</v>
      </c>
      <c r="BK23" s="365"/>
      <c r="BL23" s="365" t="s">
        <v>1030</v>
      </c>
      <c r="BM23" s="365" t="s">
        <v>1031</v>
      </c>
      <c r="BN23" s="365" t="s">
        <v>1032</v>
      </c>
      <c r="BO23" s="365" t="s">
        <v>1033</v>
      </c>
      <c r="BP23" s="365"/>
      <c r="BQ23" s="365"/>
      <c r="BR23" s="365"/>
      <c r="BS23" s="365"/>
      <c r="BT23" s="365" t="s">
        <v>1034</v>
      </c>
      <c r="BU23" s="365"/>
      <c r="BV23" s="365"/>
      <c r="BW23" s="365"/>
      <c r="BX23" s="365" t="s">
        <v>1035</v>
      </c>
      <c r="BY23" s="365"/>
      <c r="BZ23" s="365"/>
      <c r="CP23" s="605" t="s">
        <v>1036</v>
      </c>
      <c r="CQ23" s="605" t="s">
        <v>1036</v>
      </c>
    </row>
    <row r="24" ht="15.75" customHeight="1">
      <c r="A24" s="596" t="s">
        <v>1037</v>
      </c>
      <c r="B24" s="95" t="s">
        <v>595</v>
      </c>
      <c r="C24" s="597">
        <v>65.0</v>
      </c>
      <c r="D24" s="597">
        <v>9.4</v>
      </c>
      <c r="E24" s="597">
        <v>88.71666666666665</v>
      </c>
      <c r="F24" s="598">
        <v>1.38732</v>
      </c>
      <c r="G24" s="599"/>
      <c r="H24" s="599"/>
      <c r="I24" s="599"/>
      <c r="J24" s="599"/>
      <c r="K24" s="599"/>
      <c r="L24" s="599"/>
      <c r="M24" s="599"/>
      <c r="N24" s="599"/>
      <c r="O24" s="599"/>
      <c r="P24" s="599"/>
      <c r="Q24" s="599"/>
      <c r="R24" s="599"/>
      <c r="S24" s="599"/>
      <c r="T24" s="599"/>
      <c r="U24" s="599"/>
      <c r="V24" s="599"/>
      <c r="W24" s="599"/>
      <c r="X24" s="599"/>
      <c r="Y24" s="599"/>
      <c r="Z24" s="599"/>
      <c r="AA24" s="599"/>
      <c r="AB24" s="599"/>
      <c r="AC24" s="599"/>
      <c r="AD24" s="599"/>
      <c r="AE24" s="599"/>
      <c r="AF24" s="599"/>
      <c r="AG24" s="599"/>
      <c r="AH24" s="599"/>
      <c r="AI24" s="599"/>
      <c r="AJ24" s="599"/>
      <c r="AK24" s="599"/>
      <c r="AL24" s="599"/>
      <c r="AM24" s="599"/>
      <c r="AN24" s="599"/>
      <c r="AO24" s="599"/>
      <c r="AP24" s="599"/>
      <c r="AQ24" s="600" t="s">
        <v>1038</v>
      </c>
      <c r="AR24" s="599"/>
      <c r="AS24" s="599"/>
      <c r="AT24" s="599"/>
      <c r="AU24" s="599"/>
      <c r="AV24" s="599"/>
      <c r="AW24" s="599"/>
      <c r="AY24" s="603" t="s">
        <v>1039</v>
      </c>
      <c r="AZ24" s="365"/>
      <c r="BA24" s="365"/>
      <c r="BB24" s="365"/>
      <c r="BC24" s="365"/>
      <c r="BD24" s="365" t="s">
        <v>1040</v>
      </c>
      <c r="BE24" s="365" t="s">
        <v>1041</v>
      </c>
      <c r="BF24" s="365"/>
      <c r="BG24" s="365"/>
      <c r="BH24" s="365"/>
      <c r="BI24" s="365"/>
      <c r="BJ24" s="365"/>
      <c r="BK24" s="365"/>
      <c r="BL24" s="365" t="s">
        <v>1042</v>
      </c>
      <c r="BM24" s="365"/>
      <c r="BN24" s="365" t="s">
        <v>1043</v>
      </c>
      <c r="BO24" s="365" t="s">
        <v>1044</v>
      </c>
      <c r="BP24" s="365"/>
      <c r="BQ24" s="365"/>
      <c r="BR24" s="365"/>
      <c r="BS24" s="365"/>
      <c r="BT24" s="365" t="s">
        <v>1045</v>
      </c>
      <c r="BU24" s="365"/>
      <c r="BV24" s="365"/>
      <c r="BW24" s="365"/>
      <c r="BX24" s="365" t="s">
        <v>1046</v>
      </c>
      <c r="BY24" s="365"/>
      <c r="BZ24" s="365"/>
      <c r="CP24" s="605" t="s">
        <v>1047</v>
      </c>
      <c r="CQ24" s="605" t="s">
        <v>1047</v>
      </c>
    </row>
    <row r="25" ht="15.75" customHeight="1">
      <c r="A25" s="596" t="s">
        <v>1048</v>
      </c>
      <c r="B25" s="95" t="s">
        <v>521</v>
      </c>
      <c r="C25" s="597">
        <v>99.0</v>
      </c>
      <c r="D25" s="597">
        <v>0.0</v>
      </c>
      <c r="E25" s="597">
        <v>100.0</v>
      </c>
      <c r="F25" s="598">
        <v>0.64599</v>
      </c>
      <c r="G25" s="599"/>
      <c r="H25" s="599"/>
      <c r="I25" s="599"/>
      <c r="J25" s="599"/>
      <c r="K25" s="599"/>
      <c r="L25" s="599"/>
      <c r="M25" s="599"/>
      <c r="N25" s="599"/>
      <c r="O25" s="599"/>
      <c r="P25" s="599"/>
      <c r="Q25" s="599"/>
      <c r="R25" s="599"/>
      <c r="S25" s="599"/>
      <c r="T25" s="599"/>
      <c r="U25" s="599"/>
      <c r="V25" s="599"/>
      <c r="W25" s="599"/>
      <c r="X25" s="599"/>
      <c r="Y25" s="599"/>
      <c r="Z25" s="599"/>
      <c r="AA25" s="599"/>
      <c r="AB25" s="599"/>
      <c r="AC25" s="599"/>
      <c r="AD25" s="599"/>
      <c r="AE25" s="599"/>
      <c r="AF25" s="599"/>
      <c r="AG25" s="599"/>
      <c r="AH25" s="599"/>
      <c r="AI25" s="599"/>
      <c r="AJ25" s="599"/>
      <c r="AK25" s="599"/>
      <c r="AL25" s="599"/>
      <c r="AM25" s="599"/>
      <c r="AN25" s="599"/>
      <c r="AO25" s="599"/>
      <c r="AP25" s="599"/>
      <c r="AQ25" s="600" t="s">
        <v>1049</v>
      </c>
      <c r="AR25" s="599"/>
      <c r="AS25" s="599"/>
      <c r="AT25" s="599"/>
      <c r="AU25" s="599"/>
      <c r="AV25" s="599"/>
      <c r="AW25" s="599"/>
      <c r="AY25" s="603" t="s">
        <v>1050</v>
      </c>
      <c r="AZ25" s="365"/>
      <c r="BA25" s="365"/>
      <c r="BB25" s="365"/>
      <c r="BC25" s="365"/>
      <c r="BD25" s="365" t="s">
        <v>1051</v>
      </c>
      <c r="BE25" s="365" t="s">
        <v>1052</v>
      </c>
      <c r="BF25" s="365"/>
      <c r="BG25" s="365"/>
      <c r="BH25" s="365"/>
      <c r="BI25" s="365"/>
      <c r="BJ25" s="365"/>
      <c r="BK25" s="365"/>
      <c r="BL25" s="365" t="s">
        <v>1053</v>
      </c>
      <c r="BM25" s="365"/>
      <c r="BN25" s="365"/>
      <c r="BO25" s="365" t="s">
        <v>1054</v>
      </c>
      <c r="BP25" s="365"/>
      <c r="BQ25" s="365"/>
      <c r="BR25" s="365"/>
      <c r="BS25" s="365"/>
      <c r="BT25" s="365" t="s">
        <v>1055</v>
      </c>
      <c r="BU25" s="365"/>
      <c r="BV25" s="365"/>
      <c r="BW25" s="365"/>
      <c r="BX25" s="365" t="s">
        <v>1056</v>
      </c>
      <c r="BY25" s="365"/>
      <c r="BZ25" s="365"/>
      <c r="CP25" s="605" t="s">
        <v>1057</v>
      </c>
      <c r="CQ25" s="605" t="s">
        <v>1057</v>
      </c>
    </row>
    <row r="26" ht="15.75" customHeight="1">
      <c r="A26" s="596" t="s">
        <v>1058</v>
      </c>
      <c r="B26" s="95" t="s">
        <v>319</v>
      </c>
      <c r="C26" s="597">
        <v>99.9</v>
      </c>
      <c r="D26" s="597">
        <v>0.0</v>
      </c>
      <c r="E26" s="597">
        <v>88.0</v>
      </c>
      <c r="F26" s="598">
        <v>2.152</v>
      </c>
      <c r="G26" s="599"/>
      <c r="H26" s="599"/>
      <c r="I26" s="599"/>
      <c r="J26" s="599"/>
      <c r="K26" s="599"/>
      <c r="L26" s="599"/>
      <c r="M26" s="599"/>
      <c r="N26" s="599"/>
      <c r="O26" s="599"/>
      <c r="P26" s="599"/>
      <c r="Q26" s="599"/>
      <c r="R26" s="599"/>
      <c r="S26" s="599"/>
      <c r="T26" s="599"/>
      <c r="U26" s="599"/>
      <c r="V26" s="599"/>
      <c r="W26" s="599"/>
      <c r="X26" s="599"/>
      <c r="Y26" s="599"/>
      <c r="Z26" s="599"/>
      <c r="AA26" s="599"/>
      <c r="AB26" s="599"/>
      <c r="AC26" s="599"/>
      <c r="AD26" s="599"/>
      <c r="AE26" s="599"/>
      <c r="AF26" s="599"/>
      <c r="AG26" s="599"/>
      <c r="AH26" s="599"/>
      <c r="AI26" s="599"/>
      <c r="AJ26" s="599"/>
      <c r="AK26" s="599"/>
      <c r="AL26" s="599"/>
      <c r="AM26" s="599"/>
      <c r="AN26" s="599"/>
      <c r="AO26" s="599"/>
      <c r="AP26" s="599"/>
      <c r="AQ26" s="600" t="s">
        <v>1059</v>
      </c>
      <c r="AR26" s="599"/>
      <c r="AS26" s="599"/>
      <c r="AT26" s="599"/>
      <c r="AU26" s="599"/>
      <c r="AV26" s="599"/>
      <c r="AW26" s="599"/>
      <c r="AY26" s="603" t="s">
        <v>180</v>
      </c>
      <c r="AZ26" s="365"/>
      <c r="BA26" s="365"/>
      <c r="BB26" s="365"/>
      <c r="BC26" s="365"/>
      <c r="BD26" s="365" t="s">
        <v>1060</v>
      </c>
      <c r="BE26" s="365" t="s">
        <v>1061</v>
      </c>
      <c r="BF26" s="365"/>
      <c r="BG26" s="365"/>
      <c r="BH26" s="365"/>
      <c r="BI26" s="365"/>
      <c r="BJ26" s="365"/>
      <c r="BK26" s="365"/>
      <c r="BL26" s="365" t="s">
        <v>1062</v>
      </c>
      <c r="BM26" s="365"/>
      <c r="BN26" s="365"/>
      <c r="BO26" s="365" t="s">
        <v>1063</v>
      </c>
      <c r="BP26" s="365"/>
      <c r="BQ26" s="365"/>
      <c r="BR26" s="365"/>
      <c r="BS26" s="365"/>
      <c r="BT26" s="365" t="s">
        <v>1064</v>
      </c>
      <c r="BU26" s="365"/>
      <c r="BV26" s="365"/>
      <c r="BW26" s="365"/>
      <c r="BX26" s="365" t="s">
        <v>1065</v>
      </c>
      <c r="BY26" s="365"/>
      <c r="BZ26" s="365"/>
      <c r="CP26" s="605" t="s">
        <v>1066</v>
      </c>
      <c r="CQ26" s="605" t="s">
        <v>1066</v>
      </c>
    </row>
    <row r="27" ht="15.75" customHeight="1">
      <c r="A27" s="87" t="s">
        <v>286</v>
      </c>
      <c r="B27" s="95" t="s">
        <v>595</v>
      </c>
      <c r="C27" s="597"/>
      <c r="D27" s="597"/>
      <c r="E27" s="597"/>
      <c r="F27" s="598">
        <v>0.6160625</v>
      </c>
      <c r="G27" s="599"/>
      <c r="H27" s="599"/>
      <c r="I27" s="599"/>
      <c r="J27" s="599"/>
      <c r="K27" s="599"/>
      <c r="L27" s="599"/>
      <c r="M27" s="599"/>
      <c r="N27" s="599"/>
      <c r="O27" s="599"/>
      <c r="P27" s="599"/>
      <c r="Q27" s="599"/>
      <c r="R27" s="599"/>
      <c r="S27" s="599"/>
      <c r="T27" s="599"/>
      <c r="U27" s="599"/>
      <c r="V27" s="599"/>
      <c r="W27" s="599"/>
      <c r="X27" s="599"/>
      <c r="Y27" s="599"/>
      <c r="Z27" s="599"/>
      <c r="AA27" s="599"/>
      <c r="AB27" s="599"/>
      <c r="AC27" s="599"/>
      <c r="AD27" s="599"/>
      <c r="AE27" s="599"/>
      <c r="AF27" s="599"/>
      <c r="AG27" s="599"/>
      <c r="AH27" s="599"/>
      <c r="AI27" s="599"/>
      <c r="AJ27" s="599"/>
      <c r="AK27" s="599"/>
      <c r="AL27" s="599"/>
      <c r="AM27" s="599"/>
      <c r="AN27" s="599"/>
      <c r="AO27" s="599"/>
      <c r="AP27" s="599"/>
      <c r="AQ27" s="600" t="s">
        <v>1067</v>
      </c>
      <c r="AR27" s="599"/>
      <c r="AS27" s="599"/>
      <c r="AT27" s="599"/>
      <c r="AU27" s="599"/>
      <c r="AV27" s="599"/>
      <c r="AW27" s="599"/>
      <c r="AY27" s="603" t="s">
        <v>1068</v>
      </c>
      <c r="AZ27" s="365"/>
      <c r="BA27" s="365"/>
      <c r="BB27" s="365"/>
      <c r="BC27" s="365"/>
      <c r="BD27" s="365" t="s">
        <v>1069</v>
      </c>
      <c r="BE27" s="365" t="s">
        <v>1070</v>
      </c>
      <c r="BF27" s="365"/>
      <c r="BG27" s="365"/>
      <c r="BH27" s="365"/>
      <c r="BI27" s="365"/>
      <c r="BJ27" s="365"/>
      <c r="BK27" s="365"/>
      <c r="BL27" s="365" t="s">
        <v>1071</v>
      </c>
      <c r="BM27" s="365"/>
      <c r="BN27" s="365"/>
      <c r="BO27" s="365" t="s">
        <v>1072</v>
      </c>
      <c r="BP27" s="365"/>
      <c r="BQ27" s="365"/>
      <c r="BR27" s="365"/>
      <c r="BS27" s="365"/>
      <c r="BT27" s="365" t="s">
        <v>1073</v>
      </c>
      <c r="BU27" s="365"/>
      <c r="BV27" s="365"/>
      <c r="BW27" s="365"/>
      <c r="BX27" s="365" t="s">
        <v>1074</v>
      </c>
      <c r="BY27" s="365"/>
      <c r="BZ27" s="365"/>
    </row>
    <row r="28" ht="15.75" customHeight="1">
      <c r="A28" s="87" t="s">
        <v>1075</v>
      </c>
      <c r="B28" s="95" t="s">
        <v>485</v>
      </c>
      <c r="C28" s="597"/>
      <c r="D28" s="597"/>
      <c r="E28" s="597"/>
      <c r="F28" s="598">
        <v>0.15354053846153837</v>
      </c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  <c r="U28" s="599"/>
      <c r="V28" s="599"/>
      <c r="W28" s="599"/>
      <c r="X28" s="599"/>
      <c r="Y28" s="599"/>
      <c r="Z28" s="599"/>
      <c r="AA28" s="599"/>
      <c r="AB28" s="599"/>
      <c r="AC28" s="599"/>
      <c r="AD28" s="599"/>
      <c r="AE28" s="599"/>
      <c r="AF28" s="599"/>
      <c r="AG28" s="599"/>
      <c r="AH28" s="599"/>
      <c r="AI28" s="599"/>
      <c r="AJ28" s="599"/>
      <c r="AK28" s="599"/>
      <c r="AL28" s="599"/>
      <c r="AM28" s="599"/>
      <c r="AN28" s="599"/>
      <c r="AO28" s="599"/>
      <c r="AP28" s="599"/>
      <c r="AQ28" s="599"/>
      <c r="AR28" s="599"/>
      <c r="AS28" s="599"/>
      <c r="AT28" s="599"/>
      <c r="AU28" s="599"/>
      <c r="AV28" s="599"/>
      <c r="AW28" s="599"/>
      <c r="AY28" s="603" t="s">
        <v>1076</v>
      </c>
      <c r="AZ28" s="365"/>
      <c r="BA28" s="365"/>
      <c r="BB28" s="365"/>
      <c r="BC28" s="365"/>
      <c r="BD28" s="365" t="s">
        <v>1077</v>
      </c>
      <c r="BE28" s="365" t="s">
        <v>1078</v>
      </c>
      <c r="BF28" s="365"/>
      <c r="BG28" s="365"/>
      <c r="BH28" s="365"/>
      <c r="BI28" s="365"/>
      <c r="BJ28" s="365"/>
      <c r="BK28" s="365"/>
      <c r="BL28" s="365" t="s">
        <v>1079</v>
      </c>
      <c r="BM28" s="365"/>
      <c r="BN28" s="365"/>
      <c r="BO28" s="365" t="s">
        <v>1080</v>
      </c>
      <c r="BP28" s="365"/>
      <c r="BQ28" s="365"/>
      <c r="BR28" s="365"/>
      <c r="BS28" s="365"/>
      <c r="BT28" s="365" t="s">
        <v>1081</v>
      </c>
      <c r="BU28" s="365"/>
      <c r="BV28" s="365"/>
      <c r="BW28" s="365"/>
      <c r="BX28" s="365" t="s">
        <v>1082</v>
      </c>
      <c r="BY28" s="365"/>
      <c r="BZ28" s="365"/>
    </row>
    <row r="29" ht="15.75" customHeight="1">
      <c r="A29" s="87" t="s">
        <v>1083</v>
      </c>
      <c r="B29" s="95" t="s">
        <v>485</v>
      </c>
      <c r="C29" s="597">
        <v>20.7</v>
      </c>
      <c r="D29" s="597">
        <v>10.0</v>
      </c>
      <c r="E29" s="597">
        <v>58.0</v>
      </c>
      <c r="F29" s="598">
        <v>0.147</v>
      </c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  <c r="U29" s="599"/>
      <c r="V29" s="599"/>
      <c r="W29" s="599"/>
      <c r="X29" s="599"/>
      <c r="Y29" s="599"/>
      <c r="Z29" s="599"/>
      <c r="AA29" s="599"/>
      <c r="AB29" s="599"/>
      <c r="AC29" s="599"/>
      <c r="AD29" s="599"/>
      <c r="AE29" s="599"/>
      <c r="AF29" s="599"/>
      <c r="AG29" s="599"/>
      <c r="AH29" s="599"/>
      <c r="AI29" s="599"/>
      <c r="AJ29" s="599"/>
      <c r="AK29" s="599"/>
      <c r="AL29" s="599"/>
      <c r="AM29" s="599"/>
      <c r="AN29" s="599"/>
      <c r="AO29" s="599"/>
      <c r="AP29" s="599"/>
      <c r="AQ29" s="599"/>
      <c r="AR29" s="599"/>
      <c r="AS29" s="599"/>
      <c r="AT29" s="599"/>
      <c r="AU29" s="599"/>
      <c r="AV29" s="599"/>
      <c r="AW29" s="599"/>
      <c r="AY29" s="365"/>
      <c r="AZ29" s="365"/>
      <c r="BA29" s="365"/>
      <c r="BB29" s="365"/>
      <c r="BC29" s="365"/>
      <c r="BD29" s="365" t="s">
        <v>1084</v>
      </c>
      <c r="BE29" s="365" t="s">
        <v>1085</v>
      </c>
      <c r="BF29" s="365"/>
      <c r="BG29" s="365"/>
      <c r="BH29" s="365"/>
      <c r="BI29" s="365"/>
      <c r="BJ29" s="365"/>
      <c r="BK29" s="365"/>
      <c r="BL29" s="365" t="s">
        <v>1086</v>
      </c>
      <c r="BM29" s="365"/>
      <c r="BN29" s="365"/>
      <c r="BO29" s="365" t="s">
        <v>1087</v>
      </c>
      <c r="BP29" s="365"/>
      <c r="BQ29" s="365"/>
      <c r="BR29" s="365"/>
      <c r="BS29" s="365"/>
      <c r="BT29" s="365" t="s">
        <v>1088</v>
      </c>
      <c r="BU29" s="365"/>
      <c r="BV29" s="365"/>
      <c r="BW29" s="365"/>
      <c r="BX29" s="365" t="s">
        <v>1089</v>
      </c>
      <c r="BY29" s="365"/>
      <c r="BZ29" s="365"/>
    </row>
    <row r="30" ht="15.75" customHeight="1">
      <c r="A30" s="87" t="s">
        <v>1090</v>
      </c>
      <c r="B30" s="95" t="s">
        <v>485</v>
      </c>
      <c r="C30" s="597">
        <v>24.74</v>
      </c>
      <c r="D30" s="597">
        <v>9.0</v>
      </c>
      <c r="E30" s="597">
        <v>54.3</v>
      </c>
      <c r="F30" s="598">
        <v>0.147</v>
      </c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  <c r="U30" s="599"/>
      <c r="V30" s="599"/>
      <c r="W30" s="599"/>
      <c r="X30" s="599"/>
      <c r="Y30" s="599"/>
      <c r="Z30" s="599"/>
      <c r="AA30" s="599"/>
      <c r="AB30" s="599"/>
      <c r="AC30" s="599"/>
      <c r="AD30" s="599"/>
      <c r="AE30" s="599"/>
      <c r="AF30" s="599"/>
      <c r="AG30" s="599"/>
      <c r="AH30" s="599"/>
      <c r="AI30" s="612"/>
      <c r="AJ30" s="599"/>
      <c r="AK30" s="599"/>
      <c r="AL30" s="599"/>
      <c r="AM30" s="599"/>
      <c r="AN30" s="599"/>
      <c r="AO30" s="599"/>
      <c r="AP30" s="599"/>
      <c r="AQ30" s="599"/>
      <c r="AR30" s="599"/>
      <c r="AS30" s="599"/>
      <c r="AT30" s="599"/>
      <c r="AU30" s="599"/>
      <c r="AV30" s="599"/>
      <c r="AW30" s="599"/>
      <c r="AY30" s="365"/>
      <c r="AZ30" s="365"/>
      <c r="BA30" s="365"/>
      <c r="BB30" s="365"/>
      <c r="BC30" s="365"/>
      <c r="BD30" s="365" t="s">
        <v>1091</v>
      </c>
      <c r="BE30" s="365" t="s">
        <v>1092</v>
      </c>
      <c r="BF30" s="365"/>
      <c r="BG30" s="365"/>
      <c r="BH30" s="365"/>
      <c r="BI30" s="365"/>
      <c r="BJ30" s="365"/>
      <c r="BK30" s="365"/>
      <c r="BL30" s="365" t="s">
        <v>1093</v>
      </c>
      <c r="BM30" s="365"/>
      <c r="BN30" s="365"/>
      <c r="BO30" s="365" t="s">
        <v>1094</v>
      </c>
      <c r="BP30" s="365"/>
      <c r="BQ30" s="365"/>
      <c r="BR30" s="365"/>
      <c r="BS30" s="365"/>
      <c r="BT30" s="365" t="s">
        <v>1095</v>
      </c>
      <c r="BU30" s="365"/>
      <c r="BV30" s="365"/>
      <c r="BW30" s="365"/>
      <c r="BX30" s="365" t="s">
        <v>1096</v>
      </c>
      <c r="BY30" s="365"/>
      <c r="BZ30" s="365"/>
    </row>
    <row r="31" ht="15.75" customHeight="1">
      <c r="A31" s="87" t="s">
        <v>1097</v>
      </c>
      <c r="B31" s="95" t="s">
        <v>485</v>
      </c>
      <c r="C31" s="597">
        <v>20.39</v>
      </c>
      <c r="D31" s="597">
        <v>7.0</v>
      </c>
      <c r="E31" s="597">
        <v>54.0</v>
      </c>
      <c r="F31" s="598">
        <v>0.147</v>
      </c>
      <c r="G31" s="599"/>
      <c r="H31" s="599"/>
      <c r="I31" s="599"/>
      <c r="J31" s="599"/>
      <c r="K31" s="599"/>
      <c r="L31" s="599"/>
      <c r="M31" s="599"/>
      <c r="N31" s="599"/>
      <c r="O31" s="599"/>
      <c r="P31" s="599"/>
      <c r="Q31" s="599"/>
      <c r="R31" s="599"/>
      <c r="S31" s="599"/>
      <c r="T31" s="599"/>
      <c r="U31" s="599"/>
      <c r="V31" s="599"/>
      <c r="W31" s="599"/>
      <c r="X31" s="599"/>
      <c r="Y31" s="599"/>
      <c r="Z31" s="599"/>
      <c r="AA31" s="599"/>
      <c r="AB31" s="599"/>
      <c r="AC31" s="599"/>
      <c r="AD31" s="599"/>
      <c r="AE31" s="599"/>
      <c r="AF31" s="599"/>
      <c r="AG31" s="599"/>
      <c r="AH31" s="599"/>
      <c r="AI31" s="612"/>
      <c r="AJ31" s="599"/>
      <c r="AK31" s="599"/>
      <c r="AL31" s="599"/>
      <c r="AM31" s="599"/>
      <c r="AN31" s="599"/>
      <c r="AO31" s="599"/>
      <c r="AP31" s="599"/>
      <c r="AQ31" s="599"/>
      <c r="AR31" s="599"/>
      <c r="AS31" s="599"/>
      <c r="AT31" s="599"/>
      <c r="AU31" s="599"/>
      <c r="AV31" s="599"/>
      <c r="AW31" s="599"/>
      <c r="AY31" s="365"/>
      <c r="AZ31" s="365"/>
      <c r="BA31" s="365"/>
      <c r="BB31" s="365"/>
      <c r="BC31" s="365"/>
      <c r="BD31" s="365" t="s">
        <v>1098</v>
      </c>
      <c r="BE31" s="365" t="s">
        <v>1099</v>
      </c>
      <c r="BF31" s="365"/>
      <c r="BG31" s="365"/>
      <c r="BH31" s="365"/>
      <c r="BI31" s="365"/>
      <c r="BJ31" s="365"/>
      <c r="BK31" s="365"/>
      <c r="BL31" s="365" t="s">
        <v>1100</v>
      </c>
      <c r="BM31" s="365"/>
      <c r="BN31" s="365"/>
      <c r="BO31" s="365" t="s">
        <v>1101</v>
      </c>
      <c r="BP31" s="365"/>
      <c r="BQ31" s="365"/>
      <c r="BR31" s="365"/>
      <c r="BS31" s="365"/>
      <c r="BT31" s="365" t="s">
        <v>1102</v>
      </c>
      <c r="BU31" s="365"/>
      <c r="BV31" s="365"/>
      <c r="BW31" s="365"/>
      <c r="BX31" s="365" t="s">
        <v>1103</v>
      </c>
      <c r="BY31" s="365"/>
      <c r="BZ31" s="365"/>
    </row>
    <row r="32" ht="15.75" customHeight="1">
      <c r="A32" s="87" t="s">
        <v>1104</v>
      </c>
      <c r="B32" s="95" t="s">
        <v>485</v>
      </c>
      <c r="C32" s="597">
        <v>23.85</v>
      </c>
      <c r="D32" s="597">
        <v>7.0</v>
      </c>
      <c r="E32" s="597">
        <v>50.0</v>
      </c>
      <c r="F32" s="598">
        <v>0.147</v>
      </c>
      <c r="G32" s="599"/>
      <c r="H32" s="599"/>
      <c r="I32" s="599"/>
      <c r="J32" s="599"/>
      <c r="K32" s="599"/>
      <c r="L32" s="599"/>
      <c r="M32" s="599"/>
      <c r="N32" s="599"/>
      <c r="O32" s="599"/>
      <c r="P32" s="599"/>
      <c r="Q32" s="599"/>
      <c r="R32" s="599"/>
      <c r="S32" s="599"/>
      <c r="T32" s="599"/>
      <c r="U32" s="599"/>
      <c r="V32" s="599"/>
      <c r="W32" s="599"/>
      <c r="X32" s="599"/>
      <c r="Y32" s="599"/>
      <c r="Z32" s="599"/>
      <c r="AA32" s="599"/>
      <c r="AB32" s="599"/>
      <c r="AC32" s="599"/>
      <c r="AD32" s="599"/>
      <c r="AE32" s="599"/>
      <c r="AF32" s="599"/>
      <c r="AG32" s="599"/>
      <c r="AH32" s="599"/>
      <c r="AI32" s="612"/>
      <c r="AJ32" s="599"/>
      <c r="AK32" s="599"/>
      <c r="AL32" s="599"/>
      <c r="AM32" s="599"/>
      <c r="AN32" s="599"/>
      <c r="AO32" s="599"/>
      <c r="AP32" s="599"/>
      <c r="AQ32" s="599"/>
      <c r="AR32" s="599"/>
      <c r="AS32" s="599"/>
      <c r="AT32" s="599"/>
      <c r="AU32" s="599"/>
      <c r="AV32" s="599"/>
      <c r="AW32" s="599"/>
      <c r="AY32" s="365"/>
      <c r="AZ32" s="365"/>
      <c r="BA32" s="365"/>
      <c r="BB32" s="365"/>
      <c r="BC32" s="365"/>
      <c r="BD32" s="365" t="s">
        <v>1105</v>
      </c>
      <c r="BE32" s="365" t="s">
        <v>1106</v>
      </c>
      <c r="BF32" s="365"/>
      <c r="BG32" s="365"/>
      <c r="BH32" s="365"/>
      <c r="BI32" s="365"/>
      <c r="BJ32" s="365"/>
      <c r="BK32" s="365"/>
      <c r="BL32" s="365" t="s">
        <v>1107</v>
      </c>
      <c r="BM32" s="365"/>
      <c r="BN32" s="365"/>
      <c r="BO32" s="365" t="s">
        <v>1108</v>
      </c>
      <c r="BP32" s="365"/>
      <c r="BQ32" s="365"/>
      <c r="BR32" s="365"/>
      <c r="BS32" s="365"/>
      <c r="BT32" s="365" t="s">
        <v>1109</v>
      </c>
      <c r="BU32" s="365"/>
      <c r="BV32" s="365"/>
      <c r="BW32" s="365"/>
      <c r="BX32" s="365" t="s">
        <v>1110</v>
      </c>
      <c r="BY32" s="365"/>
      <c r="BZ32" s="365"/>
    </row>
    <row r="33" ht="15.75" customHeight="1">
      <c r="A33" s="87" t="s">
        <v>1111</v>
      </c>
      <c r="B33" s="95" t="s">
        <v>485</v>
      </c>
      <c r="C33" s="597">
        <v>24.8</v>
      </c>
      <c r="D33" s="597">
        <v>10.22</v>
      </c>
      <c r="E33" s="597">
        <v>57.94</v>
      </c>
      <c r="F33" s="598">
        <v>0.147</v>
      </c>
      <c r="G33" s="599"/>
      <c r="H33" s="599"/>
      <c r="I33" s="599"/>
      <c r="J33" s="599"/>
      <c r="K33" s="599"/>
      <c r="L33" s="599"/>
      <c r="M33" s="599"/>
      <c r="N33" s="599"/>
      <c r="O33" s="599"/>
      <c r="P33" s="599"/>
      <c r="Q33" s="599"/>
      <c r="R33" s="599"/>
      <c r="S33" s="599"/>
      <c r="T33" s="599"/>
      <c r="U33" s="599"/>
      <c r="V33" s="599"/>
      <c r="W33" s="599"/>
      <c r="X33" s="599"/>
      <c r="Y33" s="599"/>
      <c r="Z33" s="599"/>
      <c r="AA33" s="599"/>
      <c r="AB33" s="599"/>
      <c r="AC33" s="599"/>
      <c r="AD33" s="599"/>
      <c r="AE33" s="599"/>
      <c r="AF33" s="599"/>
      <c r="AG33" s="599"/>
      <c r="AH33" s="599"/>
      <c r="AI33" s="612"/>
      <c r="AJ33" s="599"/>
      <c r="AK33" s="599"/>
      <c r="AL33" s="599"/>
      <c r="AM33" s="599"/>
      <c r="AN33" s="599"/>
      <c r="AO33" s="599"/>
      <c r="AP33" s="599"/>
      <c r="AQ33" s="599"/>
      <c r="AR33" s="599"/>
      <c r="AS33" s="599"/>
      <c r="AT33" s="599"/>
      <c r="AU33" s="599"/>
      <c r="AV33" s="599"/>
      <c r="AW33" s="599"/>
      <c r="AY33" s="365"/>
      <c r="AZ33" s="365"/>
      <c r="BA33" s="365"/>
      <c r="BB33" s="365"/>
      <c r="BC33" s="365"/>
      <c r="BD33" s="365" t="s">
        <v>1112</v>
      </c>
      <c r="BE33" s="365" t="s">
        <v>1113</v>
      </c>
      <c r="BF33" s="365"/>
      <c r="BG33" s="365"/>
      <c r="BH33" s="365"/>
      <c r="BI33" s="365"/>
      <c r="BJ33" s="365"/>
      <c r="BK33" s="365"/>
      <c r="BL33" s="365" t="s">
        <v>1114</v>
      </c>
      <c r="BM33" s="365"/>
      <c r="BN33" s="365"/>
      <c r="BO33" s="365" t="s">
        <v>1115</v>
      </c>
      <c r="BP33" s="365"/>
      <c r="BQ33" s="365"/>
      <c r="BR33" s="365"/>
      <c r="BS33" s="365"/>
      <c r="BT33" s="365" t="s">
        <v>1116</v>
      </c>
      <c r="BU33" s="365"/>
      <c r="BV33" s="365"/>
      <c r="BW33" s="365"/>
      <c r="BX33" s="365" t="s">
        <v>1117</v>
      </c>
      <c r="BY33" s="365"/>
      <c r="BZ33" s="365"/>
    </row>
    <row r="34" ht="15.75" customHeight="1">
      <c r="A34" s="87" t="s">
        <v>1118</v>
      </c>
      <c r="B34" s="95" t="s">
        <v>485</v>
      </c>
      <c r="C34" s="597">
        <v>26.5</v>
      </c>
      <c r="D34" s="597">
        <v>9.0</v>
      </c>
      <c r="E34" s="597">
        <v>51.0</v>
      </c>
      <c r="F34" s="598">
        <v>0.147</v>
      </c>
      <c r="G34" s="599"/>
      <c r="H34" s="599"/>
      <c r="I34" s="599"/>
      <c r="J34" s="599"/>
      <c r="K34" s="599"/>
      <c r="L34" s="599"/>
      <c r="M34" s="599"/>
      <c r="N34" s="599"/>
      <c r="O34" s="599"/>
      <c r="P34" s="599"/>
      <c r="Q34" s="599"/>
      <c r="R34" s="599"/>
      <c r="S34" s="599"/>
      <c r="T34" s="599"/>
      <c r="U34" s="599"/>
      <c r="V34" s="599"/>
      <c r="W34" s="599"/>
      <c r="X34" s="599"/>
      <c r="Y34" s="599"/>
      <c r="Z34" s="599"/>
      <c r="AA34" s="599"/>
      <c r="AB34" s="599"/>
      <c r="AC34" s="599"/>
      <c r="AD34" s="599"/>
      <c r="AE34" s="599"/>
      <c r="AF34" s="599"/>
      <c r="AG34" s="599"/>
      <c r="AH34" s="599"/>
      <c r="AI34" s="612"/>
      <c r="AJ34" s="599"/>
      <c r="AK34" s="599"/>
      <c r="AL34" s="599"/>
      <c r="AM34" s="599"/>
      <c r="AN34" s="599"/>
      <c r="AO34" s="599"/>
      <c r="AP34" s="599"/>
      <c r="AQ34" s="599"/>
      <c r="AR34" s="599"/>
      <c r="AS34" s="599"/>
      <c r="AT34" s="599"/>
      <c r="AU34" s="599"/>
      <c r="AV34" s="599"/>
      <c r="AW34" s="599"/>
      <c r="AY34" s="365"/>
      <c r="AZ34" s="365"/>
      <c r="BA34" s="365"/>
      <c r="BB34" s="365"/>
      <c r="BC34" s="365"/>
      <c r="BD34" s="365"/>
      <c r="BE34" s="365" t="s">
        <v>1119</v>
      </c>
      <c r="BF34" s="365"/>
      <c r="BG34" s="365"/>
      <c r="BH34" s="365"/>
      <c r="BI34" s="365"/>
      <c r="BJ34" s="365"/>
      <c r="BK34" s="365"/>
      <c r="BL34" s="365" t="s">
        <v>1120</v>
      </c>
      <c r="BM34" s="365"/>
      <c r="BN34" s="365"/>
      <c r="BO34" s="365" t="s">
        <v>1121</v>
      </c>
      <c r="BP34" s="365"/>
      <c r="BQ34" s="365"/>
      <c r="BR34" s="365"/>
      <c r="BS34" s="365"/>
      <c r="BT34" s="365" t="s">
        <v>1122</v>
      </c>
      <c r="BU34" s="365"/>
      <c r="BV34" s="365"/>
      <c r="BW34" s="365"/>
      <c r="BX34" s="365" t="s">
        <v>1123</v>
      </c>
      <c r="BY34" s="365"/>
      <c r="BZ34" s="365"/>
    </row>
    <row r="35" ht="15.75" customHeight="1">
      <c r="A35" s="87" t="s">
        <v>1124</v>
      </c>
      <c r="B35" s="95" t="s">
        <v>485</v>
      </c>
      <c r="C35" s="597">
        <v>28.68</v>
      </c>
      <c r="D35" s="597">
        <v>7.0</v>
      </c>
      <c r="E35" s="597">
        <v>51.3</v>
      </c>
      <c r="F35" s="598">
        <v>0.147</v>
      </c>
      <c r="G35" s="599"/>
      <c r="H35" s="599"/>
      <c r="I35" s="599"/>
      <c r="J35" s="599"/>
      <c r="K35" s="599"/>
      <c r="L35" s="599"/>
      <c r="M35" s="599"/>
      <c r="N35" s="599"/>
      <c r="O35" s="599"/>
      <c r="P35" s="599"/>
      <c r="Q35" s="599"/>
      <c r="R35" s="599"/>
      <c r="S35" s="599"/>
      <c r="T35" s="599"/>
      <c r="U35" s="599"/>
      <c r="V35" s="599"/>
      <c r="W35" s="599"/>
      <c r="X35" s="599"/>
      <c r="Y35" s="599"/>
      <c r="Z35" s="599"/>
      <c r="AA35" s="599"/>
      <c r="AB35" s="599"/>
      <c r="AC35" s="599"/>
      <c r="AD35" s="599"/>
      <c r="AE35" s="599"/>
      <c r="AF35" s="599"/>
      <c r="AG35" s="599"/>
      <c r="AH35" s="599"/>
      <c r="AI35" s="612"/>
      <c r="AJ35" s="599"/>
      <c r="AK35" s="599"/>
      <c r="AL35" s="599"/>
      <c r="AM35" s="599"/>
      <c r="AN35" s="599"/>
      <c r="AO35" s="599"/>
      <c r="AP35" s="599"/>
      <c r="AQ35" s="599"/>
      <c r="AR35" s="599"/>
      <c r="AS35" s="599"/>
      <c r="AT35" s="599"/>
      <c r="AU35" s="599"/>
      <c r="AV35" s="599"/>
      <c r="AW35" s="599"/>
      <c r="AY35" s="365"/>
      <c r="AZ35" s="365"/>
      <c r="BA35" s="365"/>
      <c r="BB35" s="365"/>
      <c r="BC35" s="365"/>
      <c r="BD35" s="365"/>
      <c r="BE35" s="365"/>
      <c r="BF35" s="365"/>
      <c r="BG35" s="365"/>
      <c r="BH35" s="365"/>
      <c r="BI35" s="365"/>
      <c r="BJ35" s="365"/>
      <c r="BK35" s="365"/>
      <c r="BL35" s="365" t="s">
        <v>1125</v>
      </c>
      <c r="BM35" s="365"/>
      <c r="BN35" s="365"/>
      <c r="BO35" s="365" t="s">
        <v>1126</v>
      </c>
      <c r="BP35" s="365"/>
      <c r="BQ35" s="365"/>
      <c r="BR35" s="365"/>
      <c r="BS35" s="365"/>
      <c r="BT35" s="365" t="s">
        <v>1127</v>
      </c>
      <c r="BU35" s="365"/>
      <c r="BV35" s="365"/>
      <c r="BW35" s="365"/>
      <c r="BX35" s="365" t="s">
        <v>1128</v>
      </c>
      <c r="BY35" s="365"/>
      <c r="BZ35" s="365"/>
    </row>
    <row r="36" ht="15.75" customHeight="1">
      <c r="A36" s="87" t="s">
        <v>1129</v>
      </c>
      <c r="B36" s="95" t="s">
        <v>485</v>
      </c>
      <c r="C36" s="597">
        <v>25.5</v>
      </c>
      <c r="D36" s="597">
        <v>6.5</v>
      </c>
      <c r="E36" s="597">
        <v>47.5</v>
      </c>
      <c r="F36" s="598">
        <v>0.147</v>
      </c>
      <c r="G36" s="599"/>
      <c r="H36" s="599"/>
      <c r="I36" s="599"/>
      <c r="J36" s="599"/>
      <c r="K36" s="599"/>
      <c r="L36" s="599"/>
      <c r="M36" s="599"/>
      <c r="N36" s="599"/>
      <c r="O36" s="599"/>
      <c r="P36" s="599"/>
      <c r="Q36" s="599"/>
      <c r="R36" s="599"/>
      <c r="S36" s="599"/>
      <c r="T36" s="599"/>
      <c r="U36" s="599"/>
      <c r="V36" s="599"/>
      <c r="W36" s="599"/>
      <c r="X36" s="599"/>
      <c r="Y36" s="599"/>
      <c r="Z36" s="599"/>
      <c r="AA36" s="599"/>
      <c r="AB36" s="599"/>
      <c r="AC36" s="599"/>
      <c r="AD36" s="599"/>
      <c r="AE36" s="599"/>
      <c r="AF36" s="599"/>
      <c r="AG36" s="599"/>
      <c r="AH36" s="599"/>
      <c r="AI36" s="612"/>
      <c r="AJ36" s="599"/>
      <c r="AK36" s="599"/>
      <c r="AL36" s="599"/>
      <c r="AM36" s="599"/>
      <c r="AN36" s="599"/>
      <c r="AO36" s="599"/>
      <c r="AP36" s="599"/>
      <c r="AQ36" s="599"/>
      <c r="AR36" s="599"/>
      <c r="AS36" s="599"/>
      <c r="AT36" s="599"/>
      <c r="AU36" s="599"/>
      <c r="AV36" s="599"/>
      <c r="AW36" s="599"/>
      <c r="AY36" s="365"/>
      <c r="AZ36" s="365"/>
      <c r="BA36" s="365"/>
      <c r="BB36" s="365"/>
      <c r="BC36" s="365"/>
      <c r="BD36" s="365"/>
      <c r="BE36" s="365"/>
      <c r="BF36" s="365"/>
      <c r="BG36" s="365"/>
      <c r="BH36" s="365"/>
      <c r="BI36" s="365"/>
      <c r="BJ36" s="365"/>
      <c r="BK36" s="365"/>
      <c r="BL36" s="365" t="s">
        <v>1130</v>
      </c>
      <c r="BM36" s="365"/>
      <c r="BN36" s="365"/>
      <c r="BO36" s="365" t="s">
        <v>1131</v>
      </c>
      <c r="BP36" s="365"/>
      <c r="BQ36" s="365"/>
      <c r="BR36" s="365"/>
      <c r="BS36" s="365"/>
      <c r="BT36" s="365" t="s">
        <v>1132</v>
      </c>
      <c r="BU36" s="365"/>
      <c r="BV36" s="365"/>
      <c r="BW36" s="365"/>
      <c r="BX36" s="365" t="s">
        <v>1133</v>
      </c>
      <c r="BY36" s="365"/>
      <c r="BZ36" s="365"/>
    </row>
    <row r="37" ht="15.75" customHeight="1">
      <c r="A37" s="87" t="s">
        <v>1134</v>
      </c>
      <c r="B37" s="95" t="s">
        <v>485</v>
      </c>
      <c r="C37" s="597">
        <v>29.5</v>
      </c>
      <c r="D37" s="597">
        <v>8.56</v>
      </c>
      <c r="E37" s="597">
        <v>48.55</v>
      </c>
      <c r="F37" s="598">
        <v>0.147</v>
      </c>
      <c r="G37" s="599"/>
      <c r="H37" s="599"/>
      <c r="I37" s="599"/>
      <c r="J37" s="599"/>
      <c r="K37" s="599"/>
      <c r="L37" s="599"/>
      <c r="M37" s="599"/>
      <c r="N37" s="599"/>
      <c r="O37" s="599"/>
      <c r="P37" s="599"/>
      <c r="Q37" s="599"/>
      <c r="R37" s="599"/>
      <c r="S37" s="599"/>
      <c r="T37" s="599"/>
      <c r="U37" s="599"/>
      <c r="V37" s="599"/>
      <c r="W37" s="599"/>
      <c r="X37" s="599"/>
      <c r="Y37" s="599"/>
      <c r="Z37" s="599"/>
      <c r="AA37" s="599"/>
      <c r="AB37" s="599"/>
      <c r="AC37" s="599"/>
      <c r="AD37" s="599"/>
      <c r="AE37" s="599"/>
      <c r="AF37" s="599"/>
      <c r="AG37" s="599"/>
      <c r="AH37" s="599"/>
      <c r="AI37" s="612"/>
      <c r="AJ37" s="599"/>
      <c r="AK37" s="599"/>
      <c r="AL37" s="599"/>
      <c r="AM37" s="599"/>
      <c r="AN37" s="599"/>
      <c r="AO37" s="599"/>
      <c r="AP37" s="599"/>
      <c r="AQ37" s="599"/>
      <c r="AR37" s="599"/>
      <c r="AS37" s="599"/>
      <c r="AT37" s="599"/>
      <c r="AU37" s="599"/>
      <c r="AV37" s="599"/>
      <c r="AW37" s="599"/>
      <c r="AY37" s="365"/>
      <c r="AZ37" s="365"/>
      <c r="BA37" s="365"/>
      <c r="BB37" s="365"/>
      <c r="BC37" s="365"/>
      <c r="BD37" s="365"/>
      <c r="BE37" s="365"/>
      <c r="BF37" s="365"/>
      <c r="BG37" s="365"/>
      <c r="BH37" s="365"/>
      <c r="BI37" s="365"/>
      <c r="BJ37" s="365"/>
      <c r="BK37" s="365"/>
      <c r="BL37" s="365" t="s">
        <v>1135</v>
      </c>
      <c r="BM37" s="365"/>
      <c r="BN37" s="365"/>
      <c r="BO37" s="365" t="s">
        <v>1136</v>
      </c>
      <c r="BP37" s="365"/>
      <c r="BQ37" s="365"/>
      <c r="BR37" s="365"/>
      <c r="BS37" s="365"/>
      <c r="BT37" s="365"/>
      <c r="BU37" s="365"/>
      <c r="BV37" s="365"/>
      <c r="BW37" s="365"/>
      <c r="BX37" s="365" t="s">
        <v>1137</v>
      </c>
      <c r="BY37" s="365"/>
      <c r="BZ37" s="365"/>
    </row>
    <row r="38" ht="15.75" customHeight="1">
      <c r="A38" s="87" t="s">
        <v>1138</v>
      </c>
      <c r="B38" s="95" t="s">
        <v>485</v>
      </c>
      <c r="C38" s="597">
        <v>36.65</v>
      </c>
      <c r="D38" s="597">
        <v>7.0</v>
      </c>
      <c r="E38" s="597">
        <v>45.0</v>
      </c>
      <c r="F38" s="598">
        <v>0.147</v>
      </c>
      <c r="G38" s="599"/>
      <c r="H38" s="599"/>
      <c r="I38" s="599"/>
      <c r="J38" s="599"/>
      <c r="K38" s="599"/>
      <c r="L38" s="599"/>
      <c r="M38" s="599"/>
      <c r="N38" s="599"/>
      <c r="O38" s="599"/>
      <c r="P38" s="599"/>
      <c r="Q38" s="599"/>
      <c r="R38" s="599"/>
      <c r="S38" s="599"/>
      <c r="T38" s="599"/>
      <c r="U38" s="599"/>
      <c r="V38" s="599"/>
      <c r="W38" s="599"/>
      <c r="X38" s="599"/>
      <c r="Y38" s="599"/>
      <c r="Z38" s="599"/>
      <c r="AA38" s="599"/>
      <c r="AB38" s="599"/>
      <c r="AC38" s="599"/>
      <c r="AD38" s="599"/>
      <c r="AE38" s="599"/>
      <c r="AF38" s="599"/>
      <c r="AG38" s="599"/>
      <c r="AH38" s="599"/>
      <c r="AI38" s="612"/>
      <c r="AJ38" s="599"/>
      <c r="AK38" s="599"/>
      <c r="AL38" s="599"/>
      <c r="AM38" s="599"/>
      <c r="AN38" s="599"/>
      <c r="AO38" s="599"/>
      <c r="AP38" s="599"/>
      <c r="AQ38" s="599"/>
      <c r="AR38" s="599"/>
      <c r="AS38" s="599"/>
      <c r="AT38" s="599"/>
      <c r="AU38" s="599"/>
      <c r="AV38" s="599"/>
      <c r="AW38" s="599"/>
      <c r="AY38" s="365"/>
      <c r="AZ38" s="365"/>
      <c r="BA38" s="365"/>
      <c r="BB38" s="365"/>
      <c r="BC38" s="365"/>
      <c r="BD38" s="365"/>
      <c r="BE38" s="365"/>
      <c r="BF38" s="365"/>
      <c r="BG38" s="365"/>
      <c r="BH38" s="365"/>
      <c r="BI38" s="365"/>
      <c r="BJ38" s="365"/>
      <c r="BK38" s="365"/>
      <c r="BL38" s="365" t="s">
        <v>1139</v>
      </c>
      <c r="BM38" s="365"/>
      <c r="BN38" s="365"/>
      <c r="BO38" s="365" t="s">
        <v>1140</v>
      </c>
      <c r="BP38" s="365"/>
      <c r="BQ38" s="365"/>
      <c r="BR38" s="365"/>
      <c r="BS38" s="365"/>
      <c r="BT38" s="365"/>
      <c r="BU38" s="365"/>
      <c r="BV38" s="365"/>
      <c r="BW38" s="365"/>
      <c r="BX38" s="365" t="s">
        <v>1141</v>
      </c>
      <c r="BY38" s="365"/>
      <c r="BZ38" s="365"/>
    </row>
    <row r="39" ht="15.75" customHeight="1">
      <c r="A39" s="87" t="s">
        <v>1142</v>
      </c>
      <c r="B39" s="95" t="s">
        <v>485</v>
      </c>
      <c r="C39" s="597">
        <v>24.81</v>
      </c>
      <c r="D39" s="597">
        <v>11.4</v>
      </c>
      <c r="E39" s="597">
        <v>59.3</v>
      </c>
      <c r="F39" s="598">
        <v>0.147</v>
      </c>
      <c r="G39" s="599"/>
      <c r="H39" s="599"/>
      <c r="I39" s="599"/>
      <c r="J39" s="599"/>
      <c r="K39" s="599"/>
      <c r="L39" s="599"/>
      <c r="M39" s="599"/>
      <c r="N39" s="599"/>
      <c r="O39" s="599"/>
      <c r="P39" s="599"/>
      <c r="Q39" s="599"/>
      <c r="R39" s="599"/>
      <c r="S39" s="599"/>
      <c r="T39" s="599"/>
      <c r="U39" s="599"/>
      <c r="V39" s="599"/>
      <c r="W39" s="599"/>
      <c r="X39" s="599"/>
      <c r="Y39" s="599"/>
      <c r="Z39" s="599"/>
      <c r="AA39" s="599"/>
      <c r="AB39" s="599"/>
      <c r="AC39" s="599"/>
      <c r="AD39" s="599"/>
      <c r="AE39" s="599"/>
      <c r="AF39" s="599"/>
      <c r="AG39" s="599"/>
      <c r="AH39" s="599"/>
      <c r="AI39" s="612"/>
      <c r="AJ39" s="599"/>
      <c r="AK39" s="599"/>
      <c r="AL39" s="599"/>
      <c r="AM39" s="599"/>
      <c r="AN39" s="599"/>
      <c r="AO39" s="599"/>
      <c r="AP39" s="599"/>
      <c r="AQ39" s="599"/>
      <c r="AR39" s="599"/>
      <c r="AS39" s="599"/>
      <c r="AT39" s="599"/>
      <c r="AU39" s="599"/>
      <c r="AV39" s="599"/>
      <c r="AW39" s="599"/>
      <c r="AY39" s="365"/>
      <c r="AZ39" s="365"/>
      <c r="BA39" s="365"/>
      <c r="BB39" s="365"/>
      <c r="BC39" s="365"/>
      <c r="BD39" s="365"/>
      <c r="BE39" s="365"/>
      <c r="BF39" s="365"/>
      <c r="BG39" s="365"/>
      <c r="BH39" s="365"/>
      <c r="BI39" s="365"/>
      <c r="BJ39" s="365"/>
      <c r="BK39" s="365"/>
      <c r="BL39" s="365" t="s">
        <v>1143</v>
      </c>
      <c r="BM39" s="365"/>
      <c r="BN39" s="365"/>
      <c r="BO39" s="365" t="s">
        <v>1144</v>
      </c>
      <c r="BP39" s="365"/>
      <c r="BQ39" s="365"/>
      <c r="BR39" s="365"/>
      <c r="BS39" s="365"/>
      <c r="BT39" s="365"/>
      <c r="BU39" s="365"/>
      <c r="BV39" s="365"/>
      <c r="BW39" s="365"/>
      <c r="BX39" s="365" t="s">
        <v>1145</v>
      </c>
      <c r="BY39" s="365"/>
      <c r="BZ39" s="365"/>
    </row>
    <row r="40" ht="15.75" customHeight="1">
      <c r="A40" s="87" t="s">
        <v>1146</v>
      </c>
      <c r="B40" s="95" t="s">
        <v>485</v>
      </c>
      <c r="C40" s="597">
        <v>24.0</v>
      </c>
      <c r="D40" s="597">
        <v>14.5</v>
      </c>
      <c r="E40" s="597">
        <v>59.3</v>
      </c>
      <c r="F40" s="598">
        <v>0.147</v>
      </c>
      <c r="G40" s="599"/>
      <c r="H40" s="599"/>
      <c r="I40" s="599"/>
      <c r="J40" s="599"/>
      <c r="K40" s="599"/>
      <c r="L40" s="599"/>
      <c r="M40" s="599"/>
      <c r="N40" s="599"/>
      <c r="O40" s="599"/>
      <c r="P40" s="599"/>
      <c r="Q40" s="599"/>
      <c r="R40" s="599"/>
      <c r="S40" s="599"/>
      <c r="T40" s="599"/>
      <c r="U40" s="599"/>
      <c r="V40" s="599"/>
      <c r="W40" s="599"/>
      <c r="X40" s="599"/>
      <c r="Y40" s="599"/>
      <c r="Z40" s="599"/>
      <c r="AA40" s="599"/>
      <c r="AB40" s="599"/>
      <c r="AC40" s="599"/>
      <c r="AD40" s="599"/>
      <c r="AE40" s="599"/>
      <c r="AF40" s="599"/>
      <c r="AG40" s="599"/>
      <c r="AH40" s="599"/>
      <c r="AI40" s="612"/>
      <c r="AJ40" s="599"/>
      <c r="AK40" s="599"/>
      <c r="AL40" s="599"/>
      <c r="AM40" s="599"/>
      <c r="AN40" s="599"/>
      <c r="AO40" s="599"/>
      <c r="AP40" s="599"/>
      <c r="AQ40" s="599"/>
      <c r="AR40" s="599"/>
      <c r="AS40" s="599"/>
      <c r="AT40" s="599"/>
      <c r="AU40" s="599"/>
      <c r="AV40" s="599"/>
      <c r="AW40" s="599"/>
      <c r="AY40" s="365"/>
      <c r="AZ40" s="365"/>
      <c r="BA40" s="365"/>
      <c r="BB40" s="365"/>
      <c r="BC40" s="365"/>
      <c r="BD40" s="365"/>
      <c r="BE40" s="365"/>
      <c r="BF40" s="365"/>
      <c r="BG40" s="365"/>
      <c r="BH40" s="365"/>
      <c r="BI40" s="365"/>
      <c r="BJ40" s="365"/>
      <c r="BK40" s="365"/>
      <c r="BL40" s="365" t="s">
        <v>1147</v>
      </c>
      <c r="BM40" s="365"/>
      <c r="BN40" s="365"/>
      <c r="BO40" s="365" t="s">
        <v>1148</v>
      </c>
      <c r="BP40" s="365"/>
      <c r="BQ40" s="365"/>
      <c r="BR40" s="365"/>
      <c r="BS40" s="365"/>
      <c r="BT40" s="365"/>
      <c r="BU40" s="365"/>
      <c r="BV40" s="365"/>
      <c r="BW40" s="365"/>
      <c r="BX40" s="365" t="s">
        <v>1149</v>
      </c>
      <c r="BY40" s="365"/>
      <c r="BZ40" s="365"/>
    </row>
    <row r="41" ht="15.75" customHeight="1">
      <c r="A41" s="87" t="s">
        <v>1150</v>
      </c>
      <c r="B41" s="95" t="s">
        <v>485</v>
      </c>
      <c r="C41" s="597">
        <v>15.0</v>
      </c>
      <c r="D41" s="597">
        <v>14.37</v>
      </c>
      <c r="E41" s="597">
        <v>62.75</v>
      </c>
      <c r="F41" s="598">
        <v>0.147</v>
      </c>
      <c r="G41" s="599"/>
      <c r="H41" s="599"/>
      <c r="I41" s="599"/>
      <c r="J41" s="599"/>
      <c r="K41" s="599"/>
      <c r="L41" s="599"/>
      <c r="M41" s="599"/>
      <c r="N41" s="599"/>
      <c r="O41" s="599"/>
      <c r="P41" s="599"/>
      <c r="Q41" s="599"/>
      <c r="R41" s="599"/>
      <c r="S41" s="599"/>
      <c r="T41" s="599"/>
      <c r="U41" s="599"/>
      <c r="V41" s="599"/>
      <c r="W41" s="599"/>
      <c r="X41" s="599"/>
      <c r="Y41" s="599"/>
      <c r="Z41" s="599"/>
      <c r="AA41" s="599"/>
      <c r="AB41" s="599"/>
      <c r="AC41" s="599"/>
      <c r="AD41" s="599"/>
      <c r="AE41" s="599"/>
      <c r="AF41" s="599"/>
      <c r="AG41" s="599"/>
      <c r="AH41" s="599"/>
      <c r="AI41" s="612"/>
      <c r="AJ41" s="599"/>
      <c r="AK41" s="599"/>
      <c r="AL41" s="599"/>
      <c r="AM41" s="599"/>
      <c r="AN41" s="599"/>
      <c r="AO41" s="599"/>
      <c r="AP41" s="599"/>
      <c r="AQ41" s="599"/>
      <c r="AR41" s="599"/>
      <c r="AS41" s="599"/>
      <c r="AT41" s="599"/>
      <c r="AU41" s="599"/>
      <c r="AV41" s="599"/>
      <c r="AW41" s="599"/>
      <c r="AY41" s="365"/>
      <c r="AZ41" s="365"/>
      <c r="BA41" s="365"/>
      <c r="BB41" s="365"/>
      <c r="BC41" s="365"/>
      <c r="BD41" s="365"/>
      <c r="BE41" s="365"/>
      <c r="BF41" s="365"/>
      <c r="BG41" s="365"/>
      <c r="BH41" s="365"/>
      <c r="BI41" s="365"/>
      <c r="BJ41" s="365"/>
      <c r="BK41" s="365"/>
      <c r="BL41" s="365" t="s">
        <v>1151</v>
      </c>
      <c r="BM41" s="365"/>
      <c r="BN41" s="365"/>
      <c r="BO41" s="365"/>
      <c r="BP41" s="365"/>
      <c r="BQ41" s="365"/>
      <c r="BR41" s="365"/>
      <c r="BS41" s="365"/>
      <c r="BT41" s="365"/>
      <c r="BU41" s="365"/>
      <c r="BV41" s="365"/>
      <c r="BW41" s="365"/>
      <c r="BX41" s="365" t="s">
        <v>1152</v>
      </c>
      <c r="BY41" s="365"/>
      <c r="BZ41" s="365"/>
    </row>
    <row r="42" ht="15.75" customHeight="1">
      <c r="A42" s="87" t="s">
        <v>1153</v>
      </c>
      <c r="B42" s="95" t="s">
        <v>485</v>
      </c>
      <c r="C42" s="597">
        <v>16.2</v>
      </c>
      <c r="D42" s="597">
        <v>15.2</v>
      </c>
      <c r="E42" s="597">
        <v>62.42</v>
      </c>
      <c r="F42" s="598">
        <v>0.147</v>
      </c>
      <c r="G42" s="599"/>
      <c r="H42" s="599"/>
      <c r="I42" s="599"/>
      <c r="J42" s="599"/>
      <c r="K42" s="599"/>
      <c r="L42" s="599"/>
      <c r="M42" s="599"/>
      <c r="N42" s="599"/>
      <c r="O42" s="599"/>
      <c r="P42" s="599"/>
      <c r="Q42" s="599"/>
      <c r="R42" s="599"/>
      <c r="S42" s="599"/>
      <c r="T42" s="599"/>
      <c r="U42" s="599"/>
      <c r="V42" s="599"/>
      <c r="W42" s="599"/>
      <c r="X42" s="599"/>
      <c r="Y42" s="599"/>
      <c r="Z42" s="599"/>
      <c r="AA42" s="599"/>
      <c r="AB42" s="599"/>
      <c r="AC42" s="599"/>
      <c r="AD42" s="599"/>
      <c r="AE42" s="599"/>
      <c r="AF42" s="599"/>
      <c r="AG42" s="599"/>
      <c r="AH42" s="599"/>
      <c r="AI42" s="612"/>
      <c r="AJ42" s="599"/>
      <c r="AK42" s="599"/>
      <c r="AL42" s="599"/>
      <c r="AM42" s="599"/>
      <c r="AN42" s="599"/>
      <c r="AO42" s="599"/>
      <c r="AP42" s="599"/>
      <c r="AQ42" s="599"/>
      <c r="AR42" s="599"/>
      <c r="AS42" s="599"/>
      <c r="AT42" s="599"/>
      <c r="AU42" s="599"/>
      <c r="AV42" s="599"/>
      <c r="AW42" s="599"/>
      <c r="AY42" s="365"/>
      <c r="AZ42" s="365"/>
      <c r="BA42" s="365"/>
      <c r="BB42" s="365"/>
      <c r="BC42" s="365"/>
      <c r="BD42" s="365"/>
      <c r="BE42" s="365"/>
      <c r="BF42" s="365"/>
      <c r="BG42" s="365"/>
      <c r="BH42" s="365"/>
      <c r="BI42" s="365"/>
      <c r="BJ42" s="365"/>
      <c r="BK42" s="365"/>
      <c r="BL42" s="365" t="s">
        <v>1154</v>
      </c>
      <c r="BM42" s="365"/>
      <c r="BN42" s="365"/>
      <c r="BO42" s="365"/>
      <c r="BP42" s="365"/>
      <c r="BQ42" s="365"/>
      <c r="BR42" s="365"/>
      <c r="BS42" s="365"/>
      <c r="BT42" s="365"/>
      <c r="BU42" s="365"/>
      <c r="BV42" s="365"/>
      <c r="BW42" s="365"/>
      <c r="BX42" s="365" t="s">
        <v>1155</v>
      </c>
      <c r="BY42" s="365"/>
      <c r="BZ42" s="365"/>
    </row>
    <row r="43" ht="15.75" customHeight="1">
      <c r="A43" s="87" t="s">
        <v>1156</v>
      </c>
      <c r="B43" s="95" t="s">
        <v>485</v>
      </c>
      <c r="C43" s="597">
        <v>27.01</v>
      </c>
      <c r="D43" s="597">
        <v>7.1</v>
      </c>
      <c r="E43" s="597">
        <v>51.5</v>
      </c>
      <c r="F43" s="598">
        <v>0.147</v>
      </c>
      <c r="G43" s="599"/>
      <c r="H43" s="599"/>
      <c r="I43" s="599"/>
      <c r="J43" s="599"/>
      <c r="K43" s="599"/>
      <c r="L43" s="599"/>
      <c r="M43" s="599"/>
      <c r="N43" s="599"/>
      <c r="O43" s="599"/>
      <c r="P43" s="599"/>
      <c r="Q43" s="599"/>
      <c r="R43" s="599"/>
      <c r="S43" s="599"/>
      <c r="T43" s="599"/>
      <c r="U43" s="599"/>
      <c r="V43" s="599"/>
      <c r="W43" s="599"/>
      <c r="X43" s="599"/>
      <c r="Y43" s="599"/>
      <c r="Z43" s="599"/>
      <c r="AA43" s="599"/>
      <c r="AB43" s="599"/>
      <c r="AC43" s="599"/>
      <c r="AD43" s="599"/>
      <c r="AE43" s="599"/>
      <c r="AF43" s="599"/>
      <c r="AG43" s="599"/>
      <c r="AH43" s="599"/>
      <c r="AI43" s="612"/>
      <c r="AJ43" s="599"/>
      <c r="AK43" s="599"/>
      <c r="AL43" s="599"/>
      <c r="AM43" s="599"/>
      <c r="AN43" s="599"/>
      <c r="AO43" s="599"/>
      <c r="AP43" s="599"/>
      <c r="AQ43" s="599"/>
      <c r="AR43" s="599"/>
      <c r="AS43" s="599"/>
      <c r="AT43" s="599"/>
      <c r="AU43" s="599"/>
      <c r="AV43" s="599"/>
      <c r="AW43" s="599"/>
      <c r="AY43" s="365"/>
      <c r="AZ43" s="365"/>
      <c r="BA43" s="365"/>
      <c r="BB43" s="365"/>
      <c r="BC43" s="365"/>
      <c r="BD43" s="365"/>
      <c r="BE43" s="365"/>
      <c r="BF43" s="365"/>
      <c r="BG43" s="365"/>
      <c r="BH43" s="365"/>
      <c r="BI43" s="365"/>
      <c r="BJ43" s="365"/>
      <c r="BK43" s="365"/>
      <c r="BL43" s="365" t="s">
        <v>1157</v>
      </c>
      <c r="BM43" s="365"/>
      <c r="BN43" s="365"/>
      <c r="BO43" s="365"/>
      <c r="BP43" s="365"/>
      <c r="BQ43" s="365"/>
      <c r="BR43" s="365"/>
      <c r="BS43" s="365"/>
      <c r="BT43" s="365"/>
      <c r="BU43" s="365"/>
      <c r="BV43" s="365"/>
      <c r="BW43" s="365"/>
      <c r="BX43" s="365" t="s">
        <v>1158</v>
      </c>
      <c r="BY43" s="365"/>
      <c r="BZ43" s="365"/>
    </row>
    <row r="44" ht="15.75" customHeight="1">
      <c r="A44" s="87" t="s">
        <v>1159</v>
      </c>
      <c r="B44" s="95" t="s">
        <v>485</v>
      </c>
      <c r="C44" s="597">
        <v>25.5</v>
      </c>
      <c r="D44" s="597">
        <v>9.74</v>
      </c>
      <c r="E44" s="597">
        <v>53.49</v>
      </c>
      <c r="F44" s="598">
        <v>0.147</v>
      </c>
      <c r="G44" s="599"/>
      <c r="H44" s="599"/>
      <c r="I44" s="599"/>
      <c r="J44" s="599"/>
      <c r="K44" s="599"/>
      <c r="L44" s="599"/>
      <c r="M44" s="599"/>
      <c r="N44" s="599"/>
      <c r="O44" s="599"/>
      <c r="P44" s="599"/>
      <c r="Q44" s="599"/>
      <c r="R44" s="599"/>
      <c r="S44" s="599"/>
      <c r="T44" s="599"/>
      <c r="U44" s="599"/>
      <c r="V44" s="599"/>
      <c r="W44" s="599"/>
      <c r="X44" s="599"/>
      <c r="Y44" s="599"/>
      <c r="Z44" s="599"/>
      <c r="AA44" s="599"/>
      <c r="AB44" s="599"/>
      <c r="AC44" s="599"/>
      <c r="AD44" s="599"/>
      <c r="AE44" s="599"/>
      <c r="AF44" s="599"/>
      <c r="AG44" s="599"/>
      <c r="AH44" s="599"/>
      <c r="AI44" s="612"/>
      <c r="AJ44" s="599"/>
      <c r="AK44" s="599"/>
      <c r="AL44" s="599"/>
      <c r="AM44" s="599"/>
      <c r="AN44" s="599"/>
      <c r="AO44" s="599"/>
      <c r="AP44" s="599"/>
      <c r="AQ44" s="599"/>
      <c r="AR44" s="599"/>
      <c r="AS44" s="599"/>
      <c r="AT44" s="599"/>
      <c r="AU44" s="599"/>
      <c r="AV44" s="599"/>
      <c r="AW44" s="599"/>
      <c r="AY44" s="365"/>
      <c r="AZ44" s="365"/>
      <c r="BA44" s="365"/>
      <c r="BB44" s="365"/>
      <c r="BC44" s="365"/>
      <c r="BD44" s="365"/>
      <c r="BE44" s="365"/>
      <c r="BF44" s="365"/>
      <c r="BG44" s="365"/>
      <c r="BH44" s="365"/>
      <c r="BI44" s="365"/>
      <c r="BJ44" s="365"/>
      <c r="BK44" s="365"/>
      <c r="BL44" s="365" t="s">
        <v>1160</v>
      </c>
      <c r="BM44" s="365"/>
      <c r="BN44" s="365"/>
      <c r="BO44" s="365"/>
      <c r="BP44" s="365"/>
      <c r="BQ44" s="365"/>
      <c r="BR44" s="365"/>
      <c r="BS44" s="365"/>
      <c r="BT44" s="365"/>
      <c r="BU44" s="365"/>
      <c r="BV44" s="365"/>
      <c r="BW44" s="365"/>
      <c r="BX44" s="365" t="s">
        <v>1161</v>
      </c>
      <c r="BY44" s="365"/>
      <c r="BZ44" s="365"/>
    </row>
    <row r="45" ht="15.75" customHeight="1">
      <c r="A45" s="87" t="s">
        <v>1162</v>
      </c>
      <c r="B45" s="95" t="s">
        <v>485</v>
      </c>
      <c r="C45" s="597">
        <v>25.8</v>
      </c>
      <c r="D45" s="597">
        <v>10.25</v>
      </c>
      <c r="E45" s="597">
        <v>50.66</v>
      </c>
      <c r="F45" s="598">
        <v>0.147</v>
      </c>
      <c r="G45" s="599"/>
      <c r="H45" s="599"/>
      <c r="I45" s="599"/>
      <c r="J45" s="599"/>
      <c r="K45" s="599"/>
      <c r="L45" s="599"/>
      <c r="M45" s="599"/>
      <c r="N45" s="599"/>
      <c r="O45" s="599"/>
      <c r="P45" s="599"/>
      <c r="Q45" s="599"/>
      <c r="R45" s="599"/>
      <c r="S45" s="599"/>
      <c r="T45" s="599"/>
      <c r="U45" s="599"/>
      <c r="V45" s="599"/>
      <c r="W45" s="599"/>
      <c r="X45" s="599"/>
      <c r="Y45" s="599"/>
      <c r="Z45" s="599"/>
      <c r="AA45" s="599"/>
      <c r="AB45" s="599"/>
      <c r="AC45" s="599"/>
      <c r="AD45" s="599"/>
      <c r="AE45" s="599"/>
      <c r="AF45" s="599"/>
      <c r="AG45" s="599"/>
      <c r="AH45" s="599"/>
      <c r="AI45" s="612"/>
      <c r="AJ45" s="599"/>
      <c r="AK45" s="599"/>
      <c r="AL45" s="599"/>
      <c r="AM45" s="599"/>
      <c r="AN45" s="599"/>
      <c r="AO45" s="599"/>
      <c r="AP45" s="599"/>
      <c r="AQ45" s="599"/>
      <c r="AR45" s="599"/>
      <c r="AS45" s="599"/>
      <c r="AT45" s="599"/>
      <c r="AU45" s="599"/>
      <c r="AV45" s="599"/>
      <c r="AW45" s="599"/>
      <c r="AY45" s="365"/>
      <c r="AZ45" s="365"/>
      <c r="BA45" s="365"/>
      <c r="BB45" s="365"/>
      <c r="BC45" s="365"/>
      <c r="BD45" s="365"/>
      <c r="BE45" s="365"/>
      <c r="BF45" s="365"/>
      <c r="BG45" s="365"/>
      <c r="BH45" s="365"/>
      <c r="BI45" s="365"/>
      <c r="BJ45" s="365"/>
      <c r="BK45" s="365"/>
      <c r="BL45" s="365" t="s">
        <v>1163</v>
      </c>
      <c r="BM45" s="365"/>
      <c r="BN45" s="365"/>
      <c r="BO45" s="365"/>
      <c r="BP45" s="365"/>
      <c r="BQ45" s="365"/>
      <c r="BR45" s="365"/>
      <c r="BS45" s="365"/>
      <c r="BT45" s="365"/>
      <c r="BU45" s="365"/>
      <c r="BV45" s="365"/>
      <c r="BW45" s="365"/>
      <c r="BX45" s="365" t="s">
        <v>1164</v>
      </c>
      <c r="BY45" s="365"/>
      <c r="BZ45" s="365"/>
    </row>
    <row r="46" ht="15.75" customHeight="1">
      <c r="A46" s="87" t="s">
        <v>1165</v>
      </c>
      <c r="B46" s="95" t="s">
        <v>485</v>
      </c>
      <c r="C46" s="597">
        <v>19.3</v>
      </c>
      <c r="D46" s="597">
        <v>14.55</v>
      </c>
      <c r="E46" s="597">
        <v>53.0</v>
      </c>
      <c r="F46" s="598">
        <v>0.147</v>
      </c>
      <c r="G46" s="599"/>
      <c r="H46" s="599"/>
      <c r="I46" s="599"/>
      <c r="J46" s="599"/>
      <c r="K46" s="599"/>
      <c r="L46" s="599"/>
      <c r="M46" s="599"/>
      <c r="N46" s="599"/>
      <c r="O46" s="599"/>
      <c r="P46" s="599"/>
      <c r="Q46" s="599"/>
      <c r="R46" s="599"/>
      <c r="S46" s="599"/>
      <c r="T46" s="599"/>
      <c r="U46" s="599"/>
      <c r="V46" s="599"/>
      <c r="W46" s="599"/>
      <c r="X46" s="599"/>
      <c r="Y46" s="599"/>
      <c r="Z46" s="599"/>
      <c r="AA46" s="599"/>
      <c r="AB46" s="599"/>
      <c r="AC46" s="599"/>
      <c r="AD46" s="599"/>
      <c r="AE46" s="599"/>
      <c r="AF46" s="599"/>
      <c r="AG46" s="599"/>
      <c r="AH46" s="599"/>
      <c r="AI46" s="612"/>
      <c r="AJ46" s="599"/>
      <c r="AK46" s="599"/>
      <c r="AL46" s="599"/>
      <c r="AM46" s="599"/>
      <c r="AN46" s="599"/>
      <c r="AO46" s="599"/>
      <c r="AP46" s="599"/>
      <c r="AQ46" s="599"/>
      <c r="AR46" s="599"/>
      <c r="AS46" s="599"/>
      <c r="AT46" s="599"/>
      <c r="AU46" s="599"/>
      <c r="AV46" s="599"/>
      <c r="AW46" s="599"/>
      <c r="AY46" s="365"/>
      <c r="AZ46" s="365"/>
      <c r="BA46" s="365"/>
      <c r="BB46" s="365"/>
      <c r="BC46" s="365"/>
      <c r="BD46" s="365"/>
      <c r="BE46" s="365"/>
      <c r="BF46" s="365"/>
      <c r="BG46" s="365"/>
      <c r="BH46" s="365"/>
      <c r="BI46" s="365"/>
      <c r="BJ46" s="365"/>
      <c r="BK46" s="365"/>
      <c r="BL46" s="365" t="s">
        <v>1166</v>
      </c>
      <c r="BM46" s="365"/>
      <c r="BN46" s="365"/>
      <c r="BO46" s="365"/>
      <c r="BP46" s="365"/>
      <c r="BQ46" s="365"/>
      <c r="BR46" s="365"/>
      <c r="BS46" s="365"/>
      <c r="BT46" s="365"/>
      <c r="BU46" s="365"/>
      <c r="BV46" s="365"/>
      <c r="BW46" s="365"/>
      <c r="BX46" s="365" t="s">
        <v>1167</v>
      </c>
      <c r="BY46" s="365"/>
      <c r="BZ46" s="365"/>
    </row>
    <row r="47" ht="15.75" customHeight="1">
      <c r="A47" s="87" t="s">
        <v>1168</v>
      </c>
      <c r="B47" s="95" t="s">
        <v>485</v>
      </c>
      <c r="C47" s="597">
        <v>20.7</v>
      </c>
      <c r="D47" s="597">
        <v>11.0</v>
      </c>
      <c r="E47" s="597">
        <v>58.0</v>
      </c>
      <c r="F47" s="598">
        <v>0.147</v>
      </c>
      <c r="G47" s="599"/>
      <c r="H47" s="599"/>
      <c r="I47" s="599"/>
      <c r="J47" s="599"/>
      <c r="K47" s="599"/>
      <c r="L47" s="599"/>
      <c r="M47" s="599"/>
      <c r="N47" s="599"/>
      <c r="O47" s="599"/>
      <c r="P47" s="599"/>
      <c r="Q47" s="599"/>
      <c r="R47" s="599"/>
      <c r="S47" s="599"/>
      <c r="T47" s="599"/>
      <c r="U47" s="599"/>
      <c r="V47" s="599"/>
      <c r="W47" s="599"/>
      <c r="X47" s="599"/>
      <c r="Y47" s="599"/>
      <c r="Z47" s="599"/>
      <c r="AA47" s="599"/>
      <c r="AB47" s="599"/>
      <c r="AC47" s="599"/>
      <c r="AD47" s="599"/>
      <c r="AE47" s="599"/>
      <c r="AF47" s="599"/>
      <c r="AG47" s="599"/>
      <c r="AH47" s="599"/>
      <c r="AI47" s="612"/>
      <c r="AJ47" s="599"/>
      <c r="AK47" s="599"/>
      <c r="AL47" s="599"/>
      <c r="AM47" s="599"/>
      <c r="AN47" s="599"/>
      <c r="AO47" s="599"/>
      <c r="AP47" s="599"/>
      <c r="AQ47" s="599"/>
      <c r="AR47" s="599"/>
      <c r="AS47" s="599"/>
      <c r="AT47" s="599"/>
      <c r="AU47" s="599"/>
      <c r="AV47" s="599"/>
      <c r="AW47" s="599"/>
      <c r="AY47" s="365"/>
      <c r="AZ47" s="365"/>
      <c r="BA47" s="365"/>
      <c r="BB47" s="365"/>
      <c r="BC47" s="365"/>
      <c r="BD47" s="365"/>
      <c r="BE47" s="365"/>
      <c r="BF47" s="365"/>
      <c r="BG47" s="365"/>
      <c r="BH47" s="365"/>
      <c r="BI47" s="365"/>
      <c r="BJ47" s="365"/>
      <c r="BK47" s="365"/>
      <c r="BL47" s="365" t="s">
        <v>1169</v>
      </c>
      <c r="BM47" s="365"/>
      <c r="BN47" s="365"/>
      <c r="BO47" s="365"/>
      <c r="BP47" s="365"/>
      <c r="BQ47" s="365"/>
      <c r="BR47" s="365"/>
      <c r="BS47" s="365"/>
      <c r="BT47" s="365"/>
      <c r="BU47" s="365"/>
      <c r="BV47" s="365"/>
      <c r="BW47" s="365"/>
      <c r="BX47" s="365" t="s">
        <v>1170</v>
      </c>
      <c r="BY47" s="365"/>
      <c r="BZ47" s="365"/>
    </row>
    <row r="48" ht="15.75" customHeight="1">
      <c r="A48" s="87" t="s">
        <v>170</v>
      </c>
      <c r="B48" s="95" t="s">
        <v>485</v>
      </c>
      <c r="C48" s="597">
        <v>24.81</v>
      </c>
      <c r="D48" s="597">
        <v>11.4</v>
      </c>
      <c r="E48" s="597">
        <v>59.3</v>
      </c>
      <c r="F48" s="598">
        <v>0.147</v>
      </c>
      <c r="G48" s="599"/>
      <c r="H48" s="599"/>
      <c r="I48" s="599"/>
      <c r="J48" s="599"/>
      <c r="K48" s="599"/>
      <c r="L48" s="599"/>
      <c r="M48" s="599"/>
      <c r="N48" s="599"/>
      <c r="O48" s="599"/>
      <c r="P48" s="599"/>
      <c r="Q48" s="599"/>
      <c r="R48" s="599"/>
      <c r="S48" s="599"/>
      <c r="T48" s="599"/>
      <c r="U48" s="599"/>
      <c r="V48" s="599"/>
      <c r="W48" s="599"/>
      <c r="X48" s="599"/>
      <c r="Y48" s="599"/>
      <c r="Z48" s="599"/>
      <c r="AA48" s="599"/>
      <c r="AB48" s="599"/>
      <c r="AC48" s="599"/>
      <c r="AD48" s="599"/>
      <c r="AE48" s="599"/>
      <c r="AF48" s="599"/>
      <c r="AG48" s="599"/>
      <c r="AH48" s="599"/>
      <c r="AI48" s="599"/>
      <c r="AJ48" s="599"/>
      <c r="AK48" s="599"/>
      <c r="AL48" s="599"/>
      <c r="AM48" s="599"/>
      <c r="AN48" s="599"/>
      <c r="AO48" s="599"/>
      <c r="AP48" s="599"/>
      <c r="AQ48" s="599"/>
      <c r="AR48" s="599"/>
      <c r="AS48" s="599"/>
      <c r="AT48" s="599"/>
      <c r="AU48" s="599"/>
      <c r="AV48" s="599"/>
      <c r="AW48" s="599"/>
      <c r="AY48" s="365"/>
      <c r="AZ48" s="365"/>
      <c r="BA48" s="365"/>
      <c r="BB48" s="365"/>
      <c r="BC48" s="365"/>
      <c r="BD48" s="365"/>
      <c r="BE48" s="365"/>
      <c r="BF48" s="365"/>
      <c r="BG48" s="365"/>
      <c r="BH48" s="365"/>
      <c r="BI48" s="365"/>
      <c r="BJ48" s="365"/>
      <c r="BK48" s="365"/>
      <c r="BL48" s="365" t="s">
        <v>1171</v>
      </c>
      <c r="BM48" s="365"/>
      <c r="BN48" s="365"/>
      <c r="BO48" s="365"/>
      <c r="BP48" s="365"/>
      <c r="BQ48" s="365"/>
      <c r="BR48" s="365"/>
      <c r="BS48" s="365"/>
      <c r="BT48" s="365"/>
      <c r="BU48" s="365"/>
      <c r="BV48" s="365"/>
      <c r="BW48" s="365"/>
      <c r="BX48" s="365" t="s">
        <v>1172</v>
      </c>
      <c r="BY48" s="365"/>
      <c r="BZ48" s="365"/>
    </row>
    <row r="49" ht="15.75" customHeight="1">
      <c r="A49" s="87" t="s">
        <v>1173</v>
      </c>
      <c r="B49" s="95" t="s">
        <v>485</v>
      </c>
      <c r="C49" s="597">
        <v>24.74</v>
      </c>
      <c r="D49" s="597">
        <v>11.15</v>
      </c>
      <c r="E49" s="597">
        <v>54.3</v>
      </c>
      <c r="F49" s="598">
        <v>0.147</v>
      </c>
      <c r="G49" s="599"/>
      <c r="H49" s="599"/>
      <c r="I49" s="599"/>
      <c r="J49" s="599"/>
      <c r="K49" s="599"/>
      <c r="L49" s="599"/>
      <c r="M49" s="599"/>
      <c r="N49" s="599"/>
      <c r="O49" s="599"/>
      <c r="P49" s="599"/>
      <c r="Q49" s="599"/>
      <c r="R49" s="599"/>
      <c r="S49" s="599"/>
      <c r="T49" s="599"/>
      <c r="U49" s="599"/>
      <c r="V49" s="599"/>
      <c r="W49" s="599"/>
      <c r="X49" s="599"/>
      <c r="Y49" s="599"/>
      <c r="Z49" s="599"/>
      <c r="AA49" s="599"/>
      <c r="AB49" s="599"/>
      <c r="AC49" s="599"/>
      <c r="AD49" s="599"/>
      <c r="AE49" s="599"/>
      <c r="AF49" s="599"/>
      <c r="AG49" s="599"/>
      <c r="AH49" s="599"/>
      <c r="AI49" s="599"/>
      <c r="AJ49" s="599"/>
      <c r="AK49" s="599"/>
      <c r="AL49" s="599"/>
      <c r="AM49" s="599"/>
      <c r="AN49" s="599"/>
      <c r="AO49" s="599"/>
      <c r="AP49" s="599"/>
      <c r="AQ49" s="599"/>
      <c r="AR49" s="599"/>
      <c r="AS49" s="599"/>
      <c r="AT49" s="599"/>
      <c r="AU49" s="599"/>
      <c r="AV49" s="599"/>
      <c r="AW49" s="599"/>
      <c r="AY49" s="365"/>
      <c r="AZ49" s="365"/>
      <c r="BA49" s="365"/>
      <c r="BB49" s="365"/>
      <c r="BC49" s="365"/>
      <c r="BD49" s="365"/>
      <c r="BE49" s="365"/>
      <c r="BF49" s="365"/>
      <c r="BG49" s="365"/>
      <c r="BH49" s="365"/>
      <c r="BI49" s="365"/>
      <c r="BJ49" s="365"/>
      <c r="BK49" s="365"/>
      <c r="BL49" s="365" t="s">
        <v>1174</v>
      </c>
      <c r="BM49" s="365"/>
      <c r="BN49" s="365"/>
      <c r="BO49" s="365"/>
      <c r="BP49" s="365"/>
      <c r="BQ49" s="365"/>
      <c r="BR49" s="365"/>
      <c r="BS49" s="365"/>
      <c r="BT49" s="365"/>
      <c r="BU49" s="365"/>
      <c r="BV49" s="365"/>
      <c r="BW49" s="365"/>
      <c r="BX49" s="365" t="s">
        <v>1175</v>
      </c>
      <c r="BY49" s="365"/>
      <c r="BZ49" s="365"/>
    </row>
    <row r="50" ht="15.75" customHeight="1">
      <c r="A50" s="87" t="s">
        <v>1176</v>
      </c>
      <c r="B50" s="95" t="s">
        <v>485</v>
      </c>
      <c r="C50" s="597">
        <v>24.0</v>
      </c>
      <c r="D50" s="597">
        <v>12.54</v>
      </c>
      <c r="E50" s="597">
        <v>54.0</v>
      </c>
      <c r="F50" s="598">
        <v>0.147</v>
      </c>
      <c r="G50" s="599"/>
      <c r="H50" s="599"/>
      <c r="I50" s="599"/>
      <c r="J50" s="599"/>
      <c r="K50" s="599"/>
      <c r="L50" s="599"/>
      <c r="M50" s="599"/>
      <c r="N50" s="599"/>
      <c r="O50" s="599"/>
      <c r="P50" s="599"/>
      <c r="Q50" s="599"/>
      <c r="R50" s="599"/>
      <c r="S50" s="599"/>
      <c r="T50" s="599"/>
      <c r="U50" s="599"/>
      <c r="V50" s="599"/>
      <c r="W50" s="599"/>
      <c r="X50" s="599"/>
      <c r="Y50" s="599"/>
      <c r="Z50" s="599"/>
      <c r="AA50" s="599"/>
      <c r="AB50" s="599"/>
      <c r="AC50" s="599"/>
      <c r="AD50" s="599"/>
      <c r="AE50" s="599"/>
      <c r="AF50" s="599"/>
      <c r="AG50" s="599"/>
      <c r="AH50" s="599"/>
      <c r="AI50" s="599"/>
      <c r="AJ50" s="599"/>
      <c r="AK50" s="599"/>
      <c r="AL50" s="599"/>
      <c r="AM50" s="599"/>
      <c r="AN50" s="599"/>
      <c r="AO50" s="599"/>
      <c r="AP50" s="599"/>
      <c r="AQ50" s="599"/>
      <c r="AR50" s="599"/>
      <c r="AS50" s="599"/>
      <c r="AT50" s="599"/>
      <c r="AU50" s="599"/>
      <c r="AV50" s="599"/>
      <c r="AW50" s="599"/>
      <c r="AY50" s="365"/>
      <c r="AZ50" s="365"/>
      <c r="BA50" s="365"/>
      <c r="BB50" s="365"/>
      <c r="BC50" s="365"/>
      <c r="BD50" s="365"/>
      <c r="BE50" s="365"/>
      <c r="BF50" s="365"/>
      <c r="BG50" s="365"/>
      <c r="BH50" s="365"/>
      <c r="BI50" s="365"/>
      <c r="BJ50" s="365"/>
      <c r="BK50" s="365"/>
      <c r="BL50" s="365" t="s">
        <v>1177</v>
      </c>
      <c r="BM50" s="365"/>
      <c r="BN50" s="365"/>
      <c r="BO50" s="365"/>
      <c r="BP50" s="365"/>
      <c r="BQ50" s="365"/>
      <c r="BR50" s="365"/>
      <c r="BS50" s="365"/>
      <c r="BT50" s="365"/>
      <c r="BU50" s="365"/>
      <c r="BV50" s="365"/>
      <c r="BW50" s="365"/>
      <c r="BX50" s="365" t="s">
        <v>1178</v>
      </c>
      <c r="BY50" s="365"/>
      <c r="BZ50" s="365"/>
    </row>
    <row r="51" ht="15.75" customHeight="1">
      <c r="A51" s="87" t="s">
        <v>1179</v>
      </c>
      <c r="B51" s="95" t="s">
        <v>485</v>
      </c>
      <c r="C51" s="597">
        <v>19.5</v>
      </c>
      <c r="D51" s="597">
        <v>14.37</v>
      </c>
      <c r="E51" s="597">
        <v>62.75</v>
      </c>
      <c r="F51" s="598">
        <v>0.147</v>
      </c>
      <c r="G51" s="599"/>
      <c r="H51" s="599"/>
      <c r="I51" s="599"/>
      <c r="J51" s="599"/>
      <c r="K51" s="599"/>
      <c r="L51" s="599"/>
      <c r="M51" s="599"/>
      <c r="N51" s="599"/>
      <c r="O51" s="599"/>
      <c r="P51" s="599"/>
      <c r="Q51" s="599"/>
      <c r="R51" s="599"/>
      <c r="S51" s="599"/>
      <c r="T51" s="599"/>
      <c r="U51" s="599"/>
      <c r="V51" s="599"/>
      <c r="W51" s="599"/>
      <c r="X51" s="599"/>
      <c r="Y51" s="599"/>
      <c r="Z51" s="599"/>
      <c r="AA51" s="599"/>
      <c r="AB51" s="599"/>
      <c r="AC51" s="599"/>
      <c r="AD51" s="599"/>
      <c r="AE51" s="599"/>
      <c r="AF51" s="599"/>
      <c r="AG51" s="599"/>
      <c r="AH51" s="599"/>
      <c r="AI51" s="599"/>
      <c r="AJ51" s="599"/>
      <c r="AK51" s="599"/>
      <c r="AL51" s="599"/>
      <c r="AM51" s="599"/>
      <c r="AN51" s="599"/>
      <c r="AO51" s="599"/>
      <c r="AP51" s="599"/>
      <c r="AQ51" s="599"/>
      <c r="AR51" s="599"/>
      <c r="AS51" s="599"/>
      <c r="AT51" s="599"/>
      <c r="AU51" s="599"/>
      <c r="AV51" s="599"/>
      <c r="AW51" s="599"/>
      <c r="AY51" s="365"/>
      <c r="AZ51" s="365"/>
      <c r="BA51" s="365"/>
      <c r="BB51" s="365"/>
      <c r="BC51" s="365"/>
      <c r="BD51" s="365"/>
      <c r="BE51" s="365"/>
      <c r="BF51" s="365"/>
      <c r="BG51" s="365"/>
      <c r="BH51" s="365"/>
      <c r="BI51" s="365"/>
      <c r="BJ51" s="365"/>
      <c r="BK51" s="365"/>
      <c r="BL51" s="365" t="s">
        <v>1180</v>
      </c>
      <c r="BM51" s="365"/>
      <c r="BN51" s="365"/>
      <c r="BO51" s="365"/>
      <c r="BP51" s="365"/>
      <c r="BQ51" s="365"/>
      <c r="BR51" s="365"/>
      <c r="BS51" s="365"/>
      <c r="BT51" s="365"/>
      <c r="BU51" s="365"/>
      <c r="BV51" s="365"/>
      <c r="BW51" s="365"/>
      <c r="BX51" s="365" t="s">
        <v>1181</v>
      </c>
      <c r="BY51" s="365"/>
      <c r="BZ51" s="365"/>
    </row>
    <row r="52" ht="15.75" customHeight="1">
      <c r="A52" s="87" t="s">
        <v>1182</v>
      </c>
      <c r="B52" s="95" t="s">
        <v>485</v>
      </c>
      <c r="C52" s="597">
        <v>26.5</v>
      </c>
      <c r="D52" s="597">
        <v>10.0</v>
      </c>
      <c r="E52" s="597">
        <v>51.0</v>
      </c>
      <c r="F52" s="598">
        <v>0.147</v>
      </c>
      <c r="G52" s="599"/>
      <c r="H52" s="599"/>
      <c r="I52" s="599"/>
      <c r="J52" s="599"/>
      <c r="K52" s="599"/>
      <c r="L52" s="599"/>
      <c r="M52" s="599"/>
      <c r="N52" s="599"/>
      <c r="O52" s="599"/>
      <c r="P52" s="599"/>
      <c r="Q52" s="599"/>
      <c r="R52" s="599"/>
      <c r="S52" s="599"/>
      <c r="T52" s="599"/>
      <c r="U52" s="599"/>
      <c r="V52" s="599"/>
      <c r="W52" s="599"/>
      <c r="X52" s="599"/>
      <c r="Y52" s="599"/>
      <c r="Z52" s="599"/>
      <c r="AA52" s="599"/>
      <c r="AB52" s="599"/>
      <c r="AC52" s="599"/>
      <c r="AD52" s="599"/>
      <c r="AE52" s="599"/>
      <c r="AF52" s="599"/>
      <c r="AG52" s="599"/>
      <c r="AH52" s="599"/>
      <c r="AI52" s="599"/>
      <c r="AJ52" s="599"/>
      <c r="AK52" s="599"/>
      <c r="AL52" s="599"/>
      <c r="AM52" s="599"/>
      <c r="AN52" s="599"/>
      <c r="AO52" s="599"/>
      <c r="AP52" s="599"/>
      <c r="AQ52" s="599"/>
      <c r="AR52" s="599"/>
      <c r="AS52" s="599"/>
      <c r="AT52" s="599"/>
      <c r="AU52" s="599"/>
      <c r="AV52" s="599"/>
      <c r="AW52" s="599"/>
      <c r="AY52" s="365"/>
      <c r="AZ52" s="365"/>
      <c r="BA52" s="365"/>
      <c r="BB52" s="365"/>
      <c r="BC52" s="365"/>
      <c r="BD52" s="365"/>
      <c r="BE52" s="365"/>
      <c r="BF52" s="365"/>
      <c r="BG52" s="365"/>
      <c r="BH52" s="365"/>
      <c r="BI52" s="365"/>
      <c r="BJ52" s="365"/>
      <c r="BK52" s="365"/>
      <c r="BL52" s="365" t="s">
        <v>1183</v>
      </c>
      <c r="BM52" s="365"/>
      <c r="BN52" s="365"/>
      <c r="BO52" s="365"/>
      <c r="BP52" s="365"/>
      <c r="BQ52" s="365"/>
      <c r="BR52" s="365"/>
      <c r="BS52" s="365"/>
      <c r="BT52" s="365"/>
      <c r="BU52" s="365"/>
      <c r="BV52" s="365"/>
      <c r="BW52" s="365"/>
      <c r="BX52" s="365" t="s">
        <v>1184</v>
      </c>
      <c r="BY52" s="365"/>
      <c r="BZ52" s="365"/>
    </row>
    <row r="53" ht="15.75" customHeight="1">
      <c r="A53" s="87" t="s">
        <v>171</v>
      </c>
      <c r="B53" s="95" t="s">
        <v>485</v>
      </c>
      <c r="C53" s="597">
        <v>27.01</v>
      </c>
      <c r="D53" s="597">
        <v>7.1</v>
      </c>
      <c r="E53" s="597">
        <v>51.5</v>
      </c>
      <c r="F53" s="598">
        <v>0.147</v>
      </c>
      <c r="G53" s="599"/>
      <c r="H53" s="599"/>
      <c r="I53" s="599"/>
      <c r="J53" s="599"/>
      <c r="K53" s="599"/>
      <c r="L53" s="599"/>
      <c r="M53" s="599"/>
      <c r="N53" s="599"/>
      <c r="O53" s="599"/>
      <c r="P53" s="599"/>
      <c r="Q53" s="599"/>
      <c r="R53" s="599"/>
      <c r="S53" s="599"/>
      <c r="T53" s="599"/>
      <c r="U53" s="599"/>
      <c r="V53" s="599"/>
      <c r="W53" s="599"/>
      <c r="X53" s="599"/>
      <c r="Y53" s="599"/>
      <c r="Z53" s="599"/>
      <c r="AA53" s="599"/>
      <c r="AB53" s="599"/>
      <c r="AC53" s="599"/>
      <c r="AD53" s="599"/>
      <c r="AE53" s="599"/>
      <c r="AF53" s="599"/>
      <c r="AG53" s="599"/>
      <c r="AH53" s="599"/>
      <c r="AI53" s="599"/>
      <c r="AJ53" s="599"/>
      <c r="AK53" s="599"/>
      <c r="AL53" s="599"/>
      <c r="AM53" s="599"/>
      <c r="AN53" s="599"/>
      <c r="AO53" s="599"/>
      <c r="AP53" s="599"/>
      <c r="AQ53" s="599"/>
      <c r="AR53" s="599"/>
      <c r="AS53" s="599"/>
      <c r="AT53" s="599"/>
      <c r="AU53" s="599"/>
      <c r="AV53" s="599"/>
      <c r="AW53" s="599"/>
      <c r="AY53" s="365"/>
      <c r="AZ53" s="365"/>
      <c r="BA53" s="365"/>
      <c r="BB53" s="365"/>
      <c r="BC53" s="365"/>
      <c r="BD53" s="365"/>
      <c r="BE53" s="365"/>
      <c r="BF53" s="365"/>
      <c r="BG53" s="365"/>
      <c r="BH53" s="365"/>
      <c r="BI53" s="365"/>
      <c r="BJ53" s="365"/>
      <c r="BK53" s="365"/>
      <c r="BL53" s="365" t="s">
        <v>1185</v>
      </c>
      <c r="BM53" s="365"/>
      <c r="BN53" s="365"/>
      <c r="BO53" s="365"/>
      <c r="BP53" s="365"/>
      <c r="BQ53" s="365"/>
      <c r="BR53" s="365"/>
      <c r="BS53" s="365"/>
      <c r="BT53" s="365"/>
      <c r="BU53" s="365"/>
      <c r="BV53" s="365"/>
      <c r="BW53" s="365"/>
      <c r="BX53" s="365" t="s">
        <v>1186</v>
      </c>
      <c r="BY53" s="365"/>
      <c r="BZ53" s="365"/>
    </row>
    <row r="54" ht="15.75" customHeight="1">
      <c r="A54" s="87" t="s">
        <v>1187</v>
      </c>
      <c r="B54" s="95" t="s">
        <v>485</v>
      </c>
      <c r="C54" s="597">
        <v>28.68</v>
      </c>
      <c r="D54" s="597">
        <v>7.99</v>
      </c>
      <c r="E54" s="597">
        <v>51.3</v>
      </c>
      <c r="F54" s="598">
        <v>0.147</v>
      </c>
      <c r="G54" s="599"/>
      <c r="H54" s="599"/>
      <c r="I54" s="599"/>
      <c r="J54" s="599"/>
      <c r="K54" s="599"/>
      <c r="L54" s="599"/>
      <c r="M54" s="599"/>
      <c r="N54" s="599"/>
      <c r="O54" s="599"/>
      <c r="P54" s="599"/>
      <c r="Q54" s="599"/>
      <c r="R54" s="599"/>
      <c r="S54" s="599"/>
      <c r="T54" s="599"/>
      <c r="U54" s="599"/>
      <c r="V54" s="599"/>
      <c r="W54" s="599"/>
      <c r="X54" s="599"/>
      <c r="Y54" s="599"/>
      <c r="Z54" s="599"/>
      <c r="AA54" s="599"/>
      <c r="AB54" s="599"/>
      <c r="AC54" s="599"/>
      <c r="AD54" s="599"/>
      <c r="AE54" s="599"/>
      <c r="AF54" s="599"/>
      <c r="AG54" s="599"/>
      <c r="AH54" s="599"/>
      <c r="AI54" s="599"/>
      <c r="AJ54" s="599"/>
      <c r="AK54" s="599"/>
      <c r="AL54" s="599"/>
      <c r="AM54" s="599"/>
      <c r="AN54" s="599"/>
      <c r="AO54" s="599"/>
      <c r="AP54" s="599"/>
      <c r="AQ54" s="599"/>
      <c r="AR54" s="599"/>
      <c r="AS54" s="599"/>
      <c r="AT54" s="599"/>
      <c r="AU54" s="599"/>
      <c r="AV54" s="599"/>
      <c r="AW54" s="599"/>
      <c r="AY54" s="365"/>
      <c r="AZ54" s="365"/>
      <c r="BA54" s="365"/>
      <c r="BB54" s="365"/>
      <c r="BC54" s="365"/>
      <c r="BD54" s="365"/>
      <c r="BE54" s="365"/>
      <c r="BF54" s="365"/>
      <c r="BG54" s="365"/>
      <c r="BH54" s="365"/>
      <c r="BI54" s="365"/>
      <c r="BJ54" s="365"/>
      <c r="BK54" s="365"/>
      <c r="BL54" s="365" t="s">
        <v>1188</v>
      </c>
      <c r="BM54" s="365"/>
      <c r="BN54" s="365"/>
      <c r="BO54" s="365"/>
      <c r="BP54" s="365"/>
      <c r="BQ54" s="365"/>
      <c r="BR54" s="365"/>
      <c r="BS54" s="365"/>
      <c r="BT54" s="365"/>
      <c r="BU54" s="365"/>
      <c r="BV54" s="365"/>
      <c r="BW54" s="365"/>
      <c r="BX54" s="365" t="s">
        <v>1189</v>
      </c>
      <c r="BY54" s="365"/>
      <c r="BZ54" s="365"/>
    </row>
    <row r="55" ht="15.75" customHeight="1">
      <c r="A55" s="87" t="s">
        <v>1190</v>
      </c>
      <c r="B55" s="95" t="s">
        <v>485</v>
      </c>
      <c r="C55" s="597">
        <v>25.5</v>
      </c>
      <c r="D55" s="597">
        <v>9.0</v>
      </c>
      <c r="E55" s="597">
        <v>42.0</v>
      </c>
      <c r="F55" s="598">
        <v>0.147</v>
      </c>
      <c r="G55" s="599"/>
      <c r="H55" s="599"/>
      <c r="I55" s="599"/>
      <c r="J55" s="599"/>
      <c r="K55" s="599"/>
      <c r="L55" s="599"/>
      <c r="M55" s="599"/>
      <c r="N55" s="599"/>
      <c r="O55" s="599"/>
      <c r="P55" s="599"/>
      <c r="Q55" s="599"/>
      <c r="R55" s="599"/>
      <c r="S55" s="599"/>
      <c r="T55" s="599"/>
      <c r="U55" s="599"/>
      <c r="V55" s="599"/>
      <c r="W55" s="599"/>
      <c r="X55" s="599"/>
      <c r="Y55" s="599"/>
      <c r="Z55" s="599"/>
      <c r="AA55" s="599"/>
      <c r="AB55" s="599"/>
      <c r="AC55" s="599"/>
      <c r="AD55" s="599"/>
      <c r="AE55" s="599"/>
      <c r="AF55" s="599"/>
      <c r="AG55" s="599"/>
      <c r="AH55" s="599"/>
      <c r="AI55" s="599"/>
      <c r="AJ55" s="599"/>
      <c r="AK55" s="599"/>
      <c r="AL55" s="599"/>
      <c r="AM55" s="599"/>
      <c r="AN55" s="599"/>
      <c r="AO55" s="599"/>
      <c r="AP55" s="599"/>
      <c r="AQ55" s="599"/>
      <c r="AR55" s="599"/>
      <c r="AS55" s="599"/>
      <c r="AT55" s="599"/>
      <c r="AU55" s="599"/>
      <c r="AV55" s="599"/>
      <c r="AW55" s="599"/>
      <c r="AY55" s="365"/>
      <c r="AZ55" s="365"/>
      <c r="BA55" s="365"/>
      <c r="BB55" s="365"/>
      <c r="BC55" s="365"/>
      <c r="BD55" s="365"/>
      <c r="BE55" s="365"/>
      <c r="BF55" s="365"/>
      <c r="BG55" s="365"/>
      <c r="BH55" s="365"/>
      <c r="BI55" s="365"/>
      <c r="BJ55" s="365"/>
      <c r="BK55" s="365"/>
      <c r="BL55" s="365" t="s">
        <v>1191</v>
      </c>
      <c r="BM55" s="365"/>
      <c r="BN55" s="365"/>
      <c r="BO55" s="365"/>
      <c r="BP55" s="365"/>
      <c r="BQ55" s="365"/>
      <c r="BR55" s="365"/>
      <c r="BS55" s="365"/>
      <c r="BT55" s="365"/>
      <c r="BU55" s="365"/>
      <c r="BV55" s="365"/>
      <c r="BW55" s="365"/>
      <c r="BX55" s="365" t="s">
        <v>1192</v>
      </c>
      <c r="BY55" s="365"/>
      <c r="BZ55" s="365"/>
    </row>
    <row r="56" ht="15.75" customHeight="1">
      <c r="A56" s="87" t="s">
        <v>1193</v>
      </c>
      <c r="B56" s="95" t="s">
        <v>485</v>
      </c>
      <c r="C56" s="597">
        <v>26.2</v>
      </c>
      <c r="D56" s="597">
        <v>10.25</v>
      </c>
      <c r="E56" s="597">
        <v>50.66</v>
      </c>
      <c r="F56" s="598">
        <v>0.147</v>
      </c>
      <c r="G56" s="599"/>
      <c r="H56" s="599"/>
      <c r="I56" s="599"/>
      <c r="J56" s="599"/>
      <c r="K56" s="599"/>
      <c r="L56" s="599"/>
      <c r="M56" s="599"/>
      <c r="N56" s="599"/>
      <c r="O56" s="599"/>
      <c r="P56" s="599"/>
      <c r="Q56" s="599"/>
      <c r="R56" s="599"/>
      <c r="S56" s="599"/>
      <c r="T56" s="599"/>
      <c r="U56" s="599"/>
      <c r="V56" s="599"/>
      <c r="W56" s="599"/>
      <c r="X56" s="599"/>
      <c r="Y56" s="599"/>
      <c r="Z56" s="599"/>
      <c r="AA56" s="599"/>
      <c r="AB56" s="599"/>
      <c r="AC56" s="599"/>
      <c r="AD56" s="599"/>
      <c r="AE56" s="599"/>
      <c r="AF56" s="599"/>
      <c r="AG56" s="599"/>
      <c r="AH56" s="599"/>
      <c r="AI56" s="599"/>
      <c r="AJ56" s="599"/>
      <c r="AK56" s="599"/>
      <c r="AL56" s="599"/>
      <c r="AM56" s="599"/>
      <c r="AN56" s="599"/>
      <c r="AO56" s="599"/>
      <c r="AP56" s="599"/>
      <c r="AQ56" s="599"/>
      <c r="AR56" s="599"/>
      <c r="AS56" s="599"/>
      <c r="AT56" s="599"/>
      <c r="AU56" s="599"/>
      <c r="AV56" s="599"/>
      <c r="AW56" s="599"/>
      <c r="AY56" s="365"/>
      <c r="AZ56" s="365"/>
      <c r="BA56" s="365"/>
      <c r="BB56" s="365"/>
      <c r="BC56" s="365"/>
      <c r="BD56" s="365"/>
      <c r="BE56" s="365"/>
      <c r="BF56" s="365"/>
      <c r="BG56" s="365"/>
      <c r="BH56" s="365"/>
      <c r="BI56" s="365"/>
      <c r="BJ56" s="365"/>
      <c r="BK56" s="365"/>
      <c r="BL56" s="365" t="s">
        <v>1194</v>
      </c>
      <c r="BM56" s="365"/>
      <c r="BN56" s="365"/>
      <c r="BO56" s="365"/>
      <c r="BP56" s="365"/>
      <c r="BQ56" s="365"/>
      <c r="BR56" s="365"/>
      <c r="BS56" s="365"/>
      <c r="BT56" s="365"/>
      <c r="BU56" s="365"/>
      <c r="BV56" s="365"/>
      <c r="BW56" s="365"/>
      <c r="BX56" s="365" t="s">
        <v>1195</v>
      </c>
      <c r="BY56" s="365"/>
      <c r="BZ56" s="365"/>
    </row>
    <row r="57" ht="15.75" customHeight="1">
      <c r="A57" s="596" t="s">
        <v>1196</v>
      </c>
      <c r="B57" s="95" t="s">
        <v>595</v>
      </c>
      <c r="C57" s="597">
        <v>90.34999999999998</v>
      </c>
      <c r="D57" s="597">
        <v>7.116666666666666</v>
      </c>
      <c r="E57" s="597">
        <v>85.126</v>
      </c>
      <c r="F57" s="598">
        <v>-14.75679</v>
      </c>
      <c r="G57" s="599"/>
      <c r="H57" s="599"/>
      <c r="I57" s="599"/>
      <c r="J57" s="599"/>
      <c r="K57" s="599"/>
      <c r="L57" s="599"/>
      <c r="M57" s="599"/>
      <c r="N57" s="599"/>
      <c r="O57" s="599"/>
      <c r="P57" s="599"/>
      <c r="Q57" s="599"/>
      <c r="R57" s="599"/>
      <c r="S57" s="599"/>
      <c r="T57" s="599"/>
      <c r="U57" s="599"/>
      <c r="V57" s="599"/>
      <c r="W57" s="599"/>
      <c r="X57" s="599"/>
      <c r="Y57" s="599"/>
      <c r="Z57" s="599"/>
      <c r="AA57" s="599"/>
      <c r="AB57" s="599"/>
      <c r="AC57" s="599"/>
      <c r="AD57" s="599"/>
      <c r="AE57" s="599"/>
      <c r="AF57" s="599"/>
      <c r="AG57" s="599"/>
      <c r="AH57" s="599"/>
      <c r="AI57" s="599"/>
      <c r="AJ57" s="599"/>
      <c r="AK57" s="599"/>
      <c r="AL57" s="599"/>
      <c r="AM57" s="599"/>
      <c r="AN57" s="599"/>
      <c r="AO57" s="599"/>
      <c r="AP57" s="599"/>
      <c r="AQ57" s="599"/>
      <c r="AR57" s="599"/>
      <c r="AS57" s="599"/>
      <c r="AT57" s="599"/>
      <c r="AU57" s="599"/>
      <c r="AV57" s="599"/>
      <c r="AW57" s="599"/>
      <c r="AY57" s="365"/>
      <c r="AZ57" s="365"/>
      <c r="BA57" s="365"/>
      <c r="BB57" s="365"/>
      <c r="BC57" s="365"/>
      <c r="BD57" s="365"/>
      <c r="BE57" s="365"/>
      <c r="BF57" s="365"/>
      <c r="BG57" s="365"/>
      <c r="BH57" s="365"/>
      <c r="BI57" s="365"/>
      <c r="BJ57" s="365"/>
      <c r="BK57" s="365"/>
      <c r="BL57" s="365" t="s">
        <v>1197</v>
      </c>
      <c r="BM57" s="365"/>
      <c r="BN57" s="365"/>
      <c r="BO57" s="365"/>
      <c r="BP57" s="365"/>
      <c r="BQ57" s="365"/>
      <c r="BR57" s="365"/>
      <c r="BS57" s="365"/>
      <c r="BT57" s="365"/>
      <c r="BU57" s="365"/>
      <c r="BV57" s="365"/>
      <c r="BW57" s="365"/>
      <c r="BX57" s="365" t="s">
        <v>1049</v>
      </c>
      <c r="BY57" s="365"/>
      <c r="BZ57" s="365"/>
    </row>
    <row r="58" ht="15.75" customHeight="1">
      <c r="A58" s="596" t="s">
        <v>1198</v>
      </c>
      <c r="B58" s="95" t="s">
        <v>595</v>
      </c>
      <c r="C58" s="597">
        <v>85.0</v>
      </c>
      <c r="D58" s="597">
        <v>16.0</v>
      </c>
      <c r="E58" s="597">
        <v>89.0</v>
      </c>
      <c r="F58" s="598">
        <v>1.3986550000000002</v>
      </c>
      <c r="G58" s="599"/>
      <c r="H58" s="599"/>
      <c r="I58" s="599"/>
      <c r="J58" s="599"/>
      <c r="K58" s="599"/>
      <c r="L58" s="599"/>
      <c r="M58" s="599"/>
      <c r="N58" s="599"/>
      <c r="O58" s="599"/>
      <c r="P58" s="599"/>
      <c r="Q58" s="599"/>
      <c r="R58" s="599"/>
      <c r="S58" s="599"/>
      <c r="T58" s="599"/>
      <c r="U58" s="599"/>
      <c r="V58" s="599"/>
      <c r="W58" s="599"/>
      <c r="X58" s="599"/>
      <c r="Y58" s="599"/>
      <c r="Z58" s="599"/>
      <c r="AA58" s="599"/>
      <c r="AB58" s="599"/>
      <c r="AC58" s="599"/>
      <c r="AD58" s="599"/>
      <c r="AE58" s="599"/>
      <c r="AF58" s="599"/>
      <c r="AG58" s="599"/>
      <c r="AH58" s="599"/>
      <c r="AI58" s="599"/>
      <c r="AJ58" s="599"/>
      <c r="AK58" s="599"/>
      <c r="AL58" s="599"/>
      <c r="AM58" s="599"/>
      <c r="AN58" s="599"/>
      <c r="AO58" s="599"/>
      <c r="AP58" s="599"/>
      <c r="AQ58" s="599"/>
      <c r="AR58" s="599"/>
      <c r="AS58" s="599"/>
      <c r="AT58" s="599"/>
      <c r="AU58" s="599"/>
      <c r="AV58" s="599"/>
      <c r="AW58" s="599"/>
      <c r="AY58" s="365"/>
      <c r="AZ58" s="365"/>
      <c r="BA58" s="365"/>
      <c r="BB58" s="365"/>
      <c r="BC58" s="365"/>
      <c r="BD58" s="365"/>
      <c r="BE58" s="365"/>
      <c r="BF58" s="365"/>
      <c r="BG58" s="365"/>
      <c r="BH58" s="365"/>
      <c r="BI58" s="365"/>
      <c r="BJ58" s="365"/>
      <c r="BK58" s="365"/>
      <c r="BL58" s="365" t="s">
        <v>1199</v>
      </c>
      <c r="BM58" s="365"/>
      <c r="BN58" s="365"/>
      <c r="BO58" s="365"/>
      <c r="BP58" s="365"/>
      <c r="BQ58" s="365"/>
      <c r="BR58" s="365"/>
      <c r="BS58" s="365"/>
      <c r="BT58" s="365"/>
      <c r="BU58" s="365"/>
      <c r="BV58" s="365"/>
      <c r="BW58" s="365"/>
      <c r="BX58" s="365" t="s">
        <v>1200</v>
      </c>
      <c r="BY58" s="365"/>
      <c r="BZ58" s="365"/>
    </row>
    <row r="59" ht="15.75" customHeight="1">
      <c r="A59" s="596" t="s">
        <v>1201</v>
      </c>
      <c r="B59" s="95" t="s">
        <v>595</v>
      </c>
      <c r="C59" s="597">
        <v>85.0</v>
      </c>
      <c r="D59" s="597">
        <v>18.0</v>
      </c>
      <c r="E59" s="597">
        <v>89.0</v>
      </c>
      <c r="F59" s="598">
        <v>1.3986550000000002</v>
      </c>
      <c r="G59" s="599"/>
      <c r="H59" s="599"/>
      <c r="I59" s="599"/>
      <c r="J59" s="599"/>
      <c r="K59" s="599"/>
      <c r="L59" s="599"/>
      <c r="M59" s="599"/>
      <c r="N59" s="599"/>
      <c r="O59" s="599"/>
      <c r="P59" s="599"/>
      <c r="Q59" s="599"/>
      <c r="R59" s="599"/>
      <c r="S59" s="599"/>
      <c r="T59" s="599"/>
      <c r="U59" s="599"/>
      <c r="V59" s="599"/>
      <c r="W59" s="599"/>
      <c r="X59" s="599"/>
      <c r="Y59" s="599"/>
      <c r="Z59" s="599"/>
      <c r="AA59" s="599"/>
      <c r="AB59" s="599"/>
      <c r="AC59" s="599"/>
      <c r="AD59" s="599"/>
      <c r="AE59" s="599"/>
      <c r="AF59" s="599"/>
      <c r="AG59" s="599"/>
      <c r="AH59" s="599"/>
      <c r="AI59" s="599"/>
      <c r="AJ59" s="599"/>
      <c r="AK59" s="599"/>
      <c r="AL59" s="599"/>
      <c r="AM59" s="599"/>
      <c r="AN59" s="599"/>
      <c r="AO59" s="599"/>
      <c r="AP59" s="599"/>
      <c r="AQ59" s="599"/>
      <c r="AR59" s="599"/>
      <c r="AS59" s="599"/>
      <c r="AT59" s="599"/>
      <c r="AU59" s="599"/>
      <c r="AV59" s="599"/>
      <c r="AW59" s="599"/>
      <c r="AY59" s="365"/>
      <c r="AZ59" s="365"/>
      <c r="BA59" s="365"/>
      <c r="BB59" s="365"/>
      <c r="BC59" s="365"/>
      <c r="BD59" s="365"/>
      <c r="BE59" s="365"/>
      <c r="BF59" s="365"/>
      <c r="BG59" s="365"/>
      <c r="BH59" s="365"/>
      <c r="BI59" s="365"/>
      <c r="BJ59" s="365"/>
      <c r="BK59" s="365"/>
      <c r="BL59" s="365" t="s">
        <v>1202</v>
      </c>
      <c r="BM59" s="365"/>
      <c r="BN59" s="365"/>
      <c r="BO59" s="365"/>
      <c r="BP59" s="365"/>
      <c r="BQ59" s="365"/>
      <c r="BR59" s="365"/>
      <c r="BS59" s="365"/>
      <c r="BT59" s="365"/>
      <c r="BU59" s="365"/>
      <c r="BV59" s="365"/>
      <c r="BW59" s="365"/>
      <c r="BX59" s="365" t="s">
        <v>1203</v>
      </c>
      <c r="BY59" s="365"/>
      <c r="BZ59" s="365"/>
    </row>
    <row r="60" ht="15.75" customHeight="1">
      <c r="A60" s="596" t="s">
        <v>1204</v>
      </c>
      <c r="B60" s="95" t="s">
        <v>595</v>
      </c>
      <c r="C60" s="597">
        <v>85.0</v>
      </c>
      <c r="D60" s="597">
        <v>20.0</v>
      </c>
      <c r="E60" s="597">
        <v>89.0</v>
      </c>
      <c r="F60" s="598">
        <v>1.3986550000000002</v>
      </c>
      <c r="G60" s="599"/>
      <c r="H60" s="599"/>
      <c r="I60" s="599"/>
      <c r="J60" s="599"/>
      <c r="K60" s="599"/>
      <c r="L60" s="599"/>
      <c r="M60" s="599"/>
      <c r="N60" s="599"/>
      <c r="O60" s="599"/>
      <c r="P60" s="599"/>
      <c r="Q60" s="599"/>
      <c r="R60" s="599"/>
      <c r="S60" s="599"/>
      <c r="T60" s="599"/>
      <c r="U60" s="599"/>
      <c r="V60" s="599"/>
      <c r="W60" s="599"/>
      <c r="X60" s="599"/>
      <c r="Y60" s="599"/>
      <c r="Z60" s="599"/>
      <c r="AA60" s="599"/>
      <c r="AB60" s="599"/>
      <c r="AC60" s="599"/>
      <c r="AD60" s="599"/>
      <c r="AE60" s="599"/>
      <c r="AF60" s="599"/>
      <c r="AG60" s="599"/>
      <c r="AH60" s="599"/>
      <c r="AI60" s="599"/>
      <c r="AJ60" s="599"/>
      <c r="AK60" s="599"/>
      <c r="AL60" s="599"/>
      <c r="AM60" s="599"/>
      <c r="AN60" s="599"/>
      <c r="AO60" s="599"/>
      <c r="AP60" s="599"/>
      <c r="AQ60" s="599"/>
      <c r="AR60" s="599"/>
      <c r="AS60" s="599"/>
      <c r="AT60" s="599"/>
      <c r="AU60" s="599"/>
      <c r="AV60" s="599"/>
      <c r="AW60" s="599"/>
      <c r="AY60" s="365"/>
      <c r="AZ60" s="365"/>
      <c r="BA60" s="365"/>
      <c r="BB60" s="365"/>
      <c r="BC60" s="365"/>
      <c r="BD60" s="365"/>
      <c r="BE60" s="365"/>
      <c r="BF60" s="365"/>
      <c r="BG60" s="365"/>
      <c r="BH60" s="365"/>
      <c r="BI60" s="365"/>
      <c r="BJ60" s="365"/>
      <c r="BK60" s="365"/>
      <c r="BL60" s="365" t="s">
        <v>1205</v>
      </c>
      <c r="BM60" s="365"/>
      <c r="BN60" s="365"/>
      <c r="BO60" s="365"/>
      <c r="BP60" s="365"/>
      <c r="BQ60" s="365"/>
      <c r="BR60" s="365"/>
      <c r="BS60" s="365"/>
      <c r="BT60" s="365"/>
      <c r="BU60" s="365"/>
      <c r="BV60" s="365"/>
      <c r="BW60" s="365"/>
      <c r="BX60" s="365" t="s">
        <v>1206</v>
      </c>
      <c r="BY60" s="365"/>
      <c r="BZ60" s="365"/>
    </row>
    <row r="61" ht="15.75" customHeight="1">
      <c r="A61" s="596" t="s">
        <v>1207</v>
      </c>
      <c r="B61" s="95" t="s">
        <v>595</v>
      </c>
      <c r="C61" s="597">
        <v>85.0</v>
      </c>
      <c r="D61" s="597">
        <v>22.0</v>
      </c>
      <c r="E61" s="597">
        <v>89.0</v>
      </c>
      <c r="F61" s="598">
        <v>1.3986550000000002</v>
      </c>
      <c r="G61" s="599"/>
      <c r="H61" s="599"/>
      <c r="I61" s="599"/>
      <c r="J61" s="599"/>
      <c r="K61" s="599"/>
      <c r="L61" s="599"/>
      <c r="M61" s="599"/>
      <c r="N61" s="599"/>
      <c r="O61" s="599"/>
      <c r="P61" s="599"/>
      <c r="Q61" s="599"/>
      <c r="R61" s="599"/>
      <c r="S61" s="599"/>
      <c r="T61" s="599"/>
      <c r="U61" s="599"/>
      <c r="V61" s="599"/>
      <c r="W61" s="599"/>
      <c r="X61" s="599"/>
      <c r="Y61" s="599"/>
      <c r="Z61" s="599"/>
      <c r="AA61" s="599"/>
      <c r="AB61" s="599"/>
      <c r="AC61" s="599"/>
      <c r="AD61" s="599"/>
      <c r="AE61" s="599"/>
      <c r="AF61" s="599"/>
      <c r="AG61" s="599"/>
      <c r="AH61" s="599"/>
      <c r="AI61" s="599"/>
      <c r="AJ61" s="599"/>
      <c r="AK61" s="599"/>
      <c r="AL61" s="599"/>
      <c r="AM61" s="599"/>
      <c r="AN61" s="599"/>
      <c r="AO61" s="599"/>
      <c r="AP61" s="599"/>
      <c r="AQ61" s="599"/>
      <c r="AR61" s="599"/>
      <c r="AS61" s="599"/>
      <c r="AT61" s="599"/>
      <c r="AU61" s="599"/>
      <c r="AV61" s="599"/>
      <c r="AW61" s="599"/>
      <c r="AY61" s="365"/>
      <c r="AZ61" s="365"/>
      <c r="BA61" s="365"/>
      <c r="BB61" s="365"/>
      <c r="BC61" s="365"/>
      <c r="BD61" s="365"/>
      <c r="BE61" s="365"/>
      <c r="BF61" s="365"/>
      <c r="BG61" s="365"/>
      <c r="BH61" s="365"/>
      <c r="BI61" s="365"/>
      <c r="BJ61" s="365"/>
      <c r="BK61" s="365"/>
      <c r="BL61" s="365" t="s">
        <v>1208</v>
      </c>
      <c r="BM61" s="365"/>
      <c r="BN61" s="365"/>
      <c r="BO61" s="365"/>
      <c r="BP61" s="365"/>
      <c r="BQ61" s="365"/>
      <c r="BR61" s="365"/>
      <c r="BS61" s="365"/>
      <c r="BT61" s="365"/>
      <c r="BU61" s="365"/>
      <c r="BV61" s="365"/>
      <c r="BW61" s="365"/>
      <c r="BX61" s="365" t="s">
        <v>1209</v>
      </c>
      <c r="BY61" s="365"/>
      <c r="BZ61" s="365"/>
    </row>
    <row r="62" ht="15.75" customHeight="1">
      <c r="A62" s="596" t="s">
        <v>1210</v>
      </c>
      <c r="B62" s="95" t="s">
        <v>595</v>
      </c>
      <c r="C62" s="597">
        <v>85.0</v>
      </c>
      <c r="D62" s="597">
        <v>24.0</v>
      </c>
      <c r="E62" s="597">
        <v>89.0</v>
      </c>
      <c r="F62" s="598">
        <v>1.3986550000000002</v>
      </c>
      <c r="G62" s="599"/>
      <c r="H62" s="599"/>
      <c r="I62" s="599"/>
      <c r="J62" s="599"/>
      <c r="K62" s="599"/>
      <c r="L62" s="599"/>
      <c r="M62" s="599"/>
      <c r="N62" s="599"/>
      <c r="O62" s="599"/>
      <c r="P62" s="599"/>
      <c r="Q62" s="599"/>
      <c r="R62" s="599"/>
      <c r="S62" s="599"/>
      <c r="T62" s="599"/>
      <c r="U62" s="599"/>
      <c r="V62" s="599"/>
      <c r="W62" s="599"/>
      <c r="X62" s="599"/>
      <c r="Y62" s="599"/>
      <c r="Z62" s="599"/>
      <c r="AA62" s="599"/>
      <c r="AB62" s="599"/>
      <c r="AC62" s="599"/>
      <c r="AD62" s="599"/>
      <c r="AE62" s="599"/>
      <c r="AF62" s="599"/>
      <c r="AG62" s="599"/>
      <c r="AH62" s="599"/>
      <c r="AI62" s="599"/>
      <c r="AJ62" s="599"/>
      <c r="AK62" s="599"/>
      <c r="AL62" s="599"/>
      <c r="AM62" s="599"/>
      <c r="AN62" s="599"/>
      <c r="AO62" s="599"/>
      <c r="AP62" s="599"/>
      <c r="AQ62" s="599"/>
      <c r="AR62" s="599"/>
      <c r="AS62" s="599"/>
      <c r="AT62" s="599"/>
      <c r="AU62" s="599"/>
      <c r="AV62" s="599"/>
      <c r="AW62" s="599"/>
      <c r="AY62" s="365"/>
      <c r="AZ62" s="365"/>
      <c r="BA62" s="365"/>
      <c r="BB62" s="365"/>
      <c r="BC62" s="365"/>
      <c r="BD62" s="365"/>
      <c r="BE62" s="365"/>
      <c r="BF62" s="365"/>
      <c r="BG62" s="365"/>
      <c r="BH62" s="365"/>
      <c r="BI62" s="365"/>
      <c r="BJ62" s="365"/>
      <c r="BK62" s="365"/>
      <c r="BL62" s="365" t="s">
        <v>1211</v>
      </c>
      <c r="BM62" s="365"/>
      <c r="BN62" s="365"/>
      <c r="BO62" s="365"/>
      <c r="BP62" s="365"/>
      <c r="BQ62" s="365"/>
      <c r="BR62" s="365"/>
      <c r="BS62" s="365"/>
      <c r="BT62" s="365"/>
      <c r="BU62" s="365"/>
      <c r="BV62" s="365"/>
      <c r="BW62" s="365"/>
      <c r="BX62" s="365" t="s">
        <v>1212</v>
      </c>
      <c r="BY62" s="365"/>
      <c r="BZ62" s="365"/>
    </row>
    <row r="63" ht="15.75" customHeight="1">
      <c r="A63" s="596" t="s">
        <v>1213</v>
      </c>
      <c r="B63" s="95" t="s">
        <v>595</v>
      </c>
      <c r="C63" s="597">
        <v>85.0</v>
      </c>
      <c r="D63" s="597">
        <v>30.0</v>
      </c>
      <c r="E63" s="597">
        <v>89.0</v>
      </c>
      <c r="F63" s="598">
        <v>1.3986550000000002</v>
      </c>
      <c r="G63" s="599"/>
      <c r="H63" s="599"/>
      <c r="I63" s="599"/>
      <c r="J63" s="599"/>
      <c r="K63" s="599"/>
      <c r="L63" s="599"/>
      <c r="M63" s="599"/>
      <c r="N63" s="599"/>
      <c r="O63" s="599"/>
      <c r="P63" s="599"/>
      <c r="Q63" s="599"/>
      <c r="R63" s="599"/>
      <c r="S63" s="599"/>
      <c r="T63" s="599"/>
      <c r="U63" s="599"/>
      <c r="V63" s="599"/>
      <c r="W63" s="599"/>
      <c r="X63" s="599"/>
      <c r="Y63" s="599"/>
      <c r="Z63" s="599"/>
      <c r="AA63" s="599"/>
      <c r="AB63" s="599"/>
      <c r="AC63" s="599"/>
      <c r="AD63" s="599"/>
      <c r="AE63" s="599"/>
      <c r="AF63" s="599"/>
      <c r="AG63" s="599"/>
      <c r="AH63" s="599"/>
      <c r="AI63" s="599"/>
      <c r="AJ63" s="599"/>
      <c r="AK63" s="599"/>
      <c r="AL63" s="599"/>
      <c r="AM63" s="599"/>
      <c r="AN63" s="599"/>
      <c r="AO63" s="599"/>
      <c r="AP63" s="599"/>
      <c r="AQ63" s="599"/>
      <c r="AR63" s="599"/>
      <c r="AS63" s="599"/>
      <c r="AT63" s="599"/>
      <c r="AU63" s="599"/>
      <c r="AV63" s="599"/>
      <c r="AW63" s="599"/>
      <c r="AY63" s="365"/>
      <c r="AZ63" s="365"/>
      <c r="BA63" s="365"/>
      <c r="BB63" s="365"/>
      <c r="BC63" s="365"/>
      <c r="BD63" s="365"/>
      <c r="BE63" s="365"/>
      <c r="BF63" s="365"/>
      <c r="BG63" s="365"/>
      <c r="BH63" s="365"/>
      <c r="BI63" s="365"/>
      <c r="BJ63" s="365"/>
      <c r="BK63" s="365"/>
      <c r="BL63" s="365" t="s">
        <v>1214</v>
      </c>
      <c r="BM63" s="365"/>
      <c r="BN63" s="365"/>
      <c r="BO63" s="365"/>
      <c r="BP63" s="365"/>
      <c r="BQ63" s="365"/>
      <c r="BR63" s="365"/>
      <c r="BS63" s="365"/>
      <c r="BT63" s="365"/>
      <c r="BU63" s="365"/>
      <c r="BV63" s="365"/>
      <c r="BW63" s="365"/>
      <c r="BX63" s="365" t="s">
        <v>1215</v>
      </c>
      <c r="BY63" s="365"/>
      <c r="BZ63" s="365"/>
    </row>
    <row r="64" ht="15.75" customHeight="1">
      <c r="A64" s="596" t="s">
        <v>1216</v>
      </c>
      <c r="B64" s="95" t="s">
        <v>595</v>
      </c>
      <c r="C64" s="597">
        <v>85.0</v>
      </c>
      <c r="D64" s="597">
        <v>36.0</v>
      </c>
      <c r="E64" s="597">
        <v>89.0</v>
      </c>
      <c r="F64" s="598">
        <v>1.3986550000000002</v>
      </c>
      <c r="G64" s="599"/>
      <c r="H64" s="599"/>
      <c r="I64" s="599"/>
      <c r="J64" s="599"/>
      <c r="K64" s="599"/>
      <c r="L64" s="599"/>
      <c r="M64" s="599"/>
      <c r="N64" s="599"/>
      <c r="O64" s="599"/>
      <c r="P64" s="599"/>
      <c r="Q64" s="599"/>
      <c r="R64" s="599"/>
      <c r="S64" s="599"/>
      <c r="T64" s="599"/>
      <c r="U64" s="599"/>
      <c r="V64" s="599"/>
      <c r="W64" s="599"/>
      <c r="X64" s="599"/>
      <c r="Y64" s="599"/>
      <c r="Z64" s="599"/>
      <c r="AA64" s="599"/>
      <c r="AB64" s="599"/>
      <c r="AC64" s="599"/>
      <c r="AD64" s="599"/>
      <c r="AE64" s="599"/>
      <c r="AF64" s="599"/>
      <c r="AG64" s="599"/>
      <c r="AH64" s="599"/>
      <c r="AI64" s="599"/>
      <c r="AJ64" s="599"/>
      <c r="AK64" s="599"/>
      <c r="AL64" s="599"/>
      <c r="AM64" s="599"/>
      <c r="AN64" s="599"/>
      <c r="AO64" s="599"/>
      <c r="AP64" s="599"/>
      <c r="AQ64" s="599"/>
      <c r="AR64" s="599"/>
      <c r="AS64" s="599"/>
      <c r="AT64" s="599"/>
      <c r="AU64" s="599"/>
      <c r="AV64" s="599"/>
      <c r="AW64" s="599"/>
      <c r="AY64" s="365"/>
      <c r="AZ64" s="365"/>
      <c r="BA64" s="365"/>
      <c r="BB64" s="365"/>
      <c r="BC64" s="365"/>
      <c r="BD64" s="365"/>
      <c r="BE64" s="365"/>
      <c r="BF64" s="365"/>
      <c r="BG64" s="365"/>
      <c r="BH64" s="365"/>
      <c r="BI64" s="365"/>
      <c r="BJ64" s="365"/>
      <c r="BK64" s="365"/>
      <c r="BL64" s="365" t="s">
        <v>1217</v>
      </c>
      <c r="BM64" s="365"/>
      <c r="BN64" s="365"/>
      <c r="BO64" s="365"/>
      <c r="BP64" s="365"/>
      <c r="BQ64" s="365"/>
      <c r="BR64" s="365"/>
      <c r="BS64" s="365"/>
      <c r="BT64" s="365"/>
      <c r="BU64" s="365"/>
      <c r="BV64" s="365"/>
      <c r="BW64" s="365"/>
      <c r="BX64" s="365" t="s">
        <v>1218</v>
      </c>
      <c r="BY64" s="365"/>
      <c r="BZ64" s="365"/>
    </row>
    <row r="65" ht="15.75" customHeight="1">
      <c r="A65" s="596" t="s">
        <v>1219</v>
      </c>
      <c r="B65" s="95" t="s">
        <v>595</v>
      </c>
      <c r="C65" s="597">
        <v>85.0</v>
      </c>
      <c r="D65" s="597">
        <v>43.0</v>
      </c>
      <c r="E65" s="597">
        <v>89.0</v>
      </c>
      <c r="F65" s="598">
        <v>1.3986550000000002</v>
      </c>
      <c r="G65" s="599"/>
      <c r="H65" s="599"/>
      <c r="I65" s="599"/>
      <c r="J65" s="599"/>
      <c r="K65" s="599"/>
      <c r="L65" s="599"/>
      <c r="M65" s="599"/>
      <c r="N65" s="599"/>
      <c r="O65" s="599"/>
      <c r="P65" s="599"/>
      <c r="Q65" s="599"/>
      <c r="R65" s="599"/>
      <c r="S65" s="599"/>
      <c r="T65" s="599"/>
      <c r="U65" s="599"/>
      <c r="V65" s="599"/>
      <c r="W65" s="599"/>
      <c r="X65" s="599"/>
      <c r="Y65" s="599"/>
      <c r="Z65" s="599"/>
      <c r="AA65" s="599"/>
      <c r="AB65" s="599"/>
      <c r="AC65" s="599"/>
      <c r="AD65" s="599"/>
      <c r="AE65" s="599"/>
      <c r="AF65" s="599"/>
      <c r="AG65" s="599"/>
      <c r="AH65" s="599"/>
      <c r="AI65" s="599"/>
      <c r="AJ65" s="599"/>
      <c r="AK65" s="599"/>
      <c r="AL65" s="599"/>
      <c r="AM65" s="599"/>
      <c r="AN65" s="599"/>
      <c r="AO65" s="599"/>
      <c r="AP65" s="599"/>
      <c r="AQ65" s="599"/>
      <c r="AR65" s="599"/>
      <c r="AS65" s="599"/>
      <c r="AT65" s="599"/>
      <c r="AU65" s="599"/>
      <c r="AV65" s="599"/>
      <c r="AW65" s="599"/>
      <c r="AY65" s="365"/>
      <c r="AZ65" s="365"/>
      <c r="BA65" s="365"/>
      <c r="BB65" s="365"/>
      <c r="BC65" s="365"/>
      <c r="BD65" s="365"/>
      <c r="BE65" s="365"/>
      <c r="BF65" s="365"/>
      <c r="BG65" s="365"/>
      <c r="BH65" s="365"/>
      <c r="BI65" s="365"/>
      <c r="BJ65" s="365"/>
      <c r="BK65" s="365"/>
      <c r="BL65" s="365" t="s">
        <v>1220</v>
      </c>
      <c r="BM65" s="365"/>
      <c r="BN65" s="365"/>
      <c r="BO65" s="365"/>
      <c r="BP65" s="365"/>
      <c r="BQ65" s="365"/>
      <c r="BR65" s="365"/>
      <c r="BS65" s="365"/>
      <c r="BT65" s="365"/>
      <c r="BU65" s="365"/>
      <c r="BV65" s="365"/>
      <c r="BW65" s="365"/>
      <c r="BX65" s="365"/>
      <c r="BY65" s="365"/>
      <c r="BZ65" s="365"/>
    </row>
    <row r="66" ht="15.75" customHeight="1">
      <c r="A66" s="596" t="s">
        <v>1221</v>
      </c>
      <c r="B66" s="95" t="s">
        <v>595</v>
      </c>
      <c r="C66" s="597">
        <v>88.83</v>
      </c>
      <c r="D66" s="597">
        <v>23.99</v>
      </c>
      <c r="E66" s="597">
        <v>82.0</v>
      </c>
      <c r="F66" s="598">
        <v>2.01483</v>
      </c>
      <c r="G66" s="599"/>
      <c r="H66" s="599"/>
      <c r="I66" s="599"/>
      <c r="J66" s="599"/>
      <c r="K66" s="599"/>
      <c r="L66" s="599"/>
      <c r="M66" s="599"/>
      <c r="N66" s="599"/>
      <c r="O66" s="599"/>
      <c r="P66" s="599"/>
      <c r="Q66" s="599"/>
      <c r="R66" s="599"/>
      <c r="S66" s="599"/>
      <c r="T66" s="599"/>
      <c r="U66" s="599"/>
      <c r="V66" s="599"/>
      <c r="W66" s="599"/>
      <c r="X66" s="599"/>
      <c r="Y66" s="599"/>
      <c r="Z66" s="599"/>
      <c r="AA66" s="599"/>
      <c r="AB66" s="599"/>
      <c r="AC66" s="599"/>
      <c r="AD66" s="599"/>
      <c r="AE66" s="599"/>
      <c r="AF66" s="599"/>
      <c r="AG66" s="599"/>
      <c r="AH66" s="599"/>
      <c r="AI66" s="599"/>
      <c r="AJ66" s="599"/>
      <c r="AK66" s="599"/>
      <c r="AL66" s="599"/>
      <c r="AM66" s="599"/>
      <c r="AN66" s="599"/>
      <c r="AO66" s="599"/>
      <c r="AP66" s="599"/>
      <c r="AQ66" s="599"/>
      <c r="AR66" s="599"/>
      <c r="AS66" s="599"/>
      <c r="AT66" s="599"/>
      <c r="AU66" s="599"/>
      <c r="AV66" s="599"/>
      <c r="AW66" s="599"/>
      <c r="AY66" s="365"/>
      <c r="AZ66" s="365"/>
      <c r="BA66" s="365"/>
      <c r="BB66" s="365"/>
      <c r="BC66" s="365"/>
      <c r="BD66" s="365"/>
      <c r="BE66" s="365"/>
      <c r="BF66" s="365"/>
      <c r="BG66" s="365"/>
      <c r="BH66" s="365"/>
      <c r="BI66" s="365"/>
      <c r="BJ66" s="365"/>
      <c r="BK66" s="365"/>
      <c r="BL66" s="365" t="s">
        <v>1222</v>
      </c>
      <c r="BM66" s="365"/>
      <c r="BN66" s="365"/>
      <c r="BO66" s="365"/>
      <c r="BP66" s="365"/>
      <c r="BQ66" s="365"/>
      <c r="BR66" s="365"/>
      <c r="BS66" s="365"/>
      <c r="BT66" s="365"/>
      <c r="BU66" s="365"/>
      <c r="BV66" s="365"/>
      <c r="BW66" s="365"/>
      <c r="BX66" s="365"/>
      <c r="BY66" s="365"/>
      <c r="BZ66" s="365"/>
    </row>
    <row r="67" ht="15.75" customHeight="1">
      <c r="A67" s="596" t="s">
        <v>1223</v>
      </c>
      <c r="B67" s="95" t="s">
        <v>595</v>
      </c>
      <c r="C67" s="597">
        <v>93.0</v>
      </c>
      <c r="D67" s="597">
        <v>26.0</v>
      </c>
      <c r="E67" s="597">
        <v>67.66666666666667</v>
      </c>
      <c r="F67" s="598">
        <v>0.45979</v>
      </c>
      <c r="G67" s="599"/>
      <c r="H67" s="599"/>
      <c r="I67" s="599"/>
      <c r="J67" s="599"/>
      <c r="K67" s="599"/>
      <c r="L67" s="599"/>
      <c r="M67" s="599"/>
      <c r="N67" s="599"/>
      <c r="O67" s="599"/>
      <c r="P67" s="599"/>
      <c r="Q67" s="599"/>
      <c r="R67" s="599"/>
      <c r="S67" s="599"/>
      <c r="T67" s="599"/>
      <c r="U67" s="599"/>
      <c r="V67" s="599"/>
      <c r="W67" s="599"/>
      <c r="X67" s="599"/>
      <c r="Y67" s="599"/>
      <c r="Z67" s="599"/>
      <c r="AA67" s="599"/>
      <c r="AB67" s="599"/>
      <c r="AC67" s="599"/>
      <c r="AD67" s="599"/>
      <c r="AE67" s="599"/>
      <c r="AF67" s="599"/>
      <c r="AG67" s="599"/>
      <c r="AH67" s="599"/>
      <c r="AI67" s="599"/>
      <c r="AJ67" s="599"/>
      <c r="AK67" s="599"/>
      <c r="AL67" s="599"/>
      <c r="AM67" s="599"/>
      <c r="AN67" s="599"/>
      <c r="AO67" s="599"/>
      <c r="AP67" s="599"/>
      <c r="AQ67" s="599"/>
      <c r="AR67" s="599"/>
      <c r="AS67" s="599"/>
      <c r="AT67" s="599"/>
      <c r="AU67" s="599"/>
      <c r="AV67" s="599"/>
      <c r="AW67" s="599"/>
      <c r="AY67" s="365"/>
      <c r="AZ67" s="365"/>
      <c r="BA67" s="365"/>
      <c r="BB67" s="365"/>
      <c r="BC67" s="365"/>
      <c r="BD67" s="365"/>
      <c r="BE67" s="365"/>
      <c r="BF67" s="365"/>
      <c r="BG67" s="365"/>
      <c r="BH67" s="365"/>
      <c r="BI67" s="365"/>
      <c r="BJ67" s="365"/>
      <c r="BK67" s="365"/>
      <c r="BL67" s="365" t="s">
        <v>1224</v>
      </c>
      <c r="BM67" s="365"/>
      <c r="BN67" s="365"/>
      <c r="BO67" s="365"/>
      <c r="BP67" s="365"/>
      <c r="BQ67" s="365"/>
      <c r="BR67" s="365"/>
      <c r="BS67" s="365"/>
      <c r="BT67" s="365"/>
      <c r="BU67" s="365"/>
      <c r="BV67" s="365"/>
      <c r="BW67" s="365"/>
      <c r="BX67" s="365"/>
      <c r="BY67" s="365"/>
      <c r="BZ67" s="365"/>
    </row>
    <row r="68" ht="15.75" customHeight="1">
      <c r="A68" s="596" t="s">
        <v>1225</v>
      </c>
      <c r="B68" s="95" t="s">
        <v>595</v>
      </c>
      <c r="C68" s="597">
        <v>22.28</v>
      </c>
      <c r="D68" s="597">
        <v>24.0</v>
      </c>
      <c r="E68" s="597">
        <v>59.065</v>
      </c>
      <c r="F68" s="598">
        <v>0.45979</v>
      </c>
      <c r="G68" s="599"/>
      <c r="H68" s="599"/>
      <c r="I68" s="599"/>
      <c r="J68" s="599"/>
      <c r="K68" s="599"/>
      <c r="L68" s="599"/>
      <c r="M68" s="599"/>
      <c r="N68" s="599"/>
      <c r="O68" s="599"/>
      <c r="P68" s="599"/>
      <c r="Q68" s="599"/>
      <c r="R68" s="599"/>
      <c r="S68" s="599"/>
      <c r="T68" s="599"/>
      <c r="U68" s="599"/>
      <c r="V68" s="599"/>
      <c r="W68" s="599"/>
      <c r="X68" s="599"/>
      <c r="Y68" s="599"/>
      <c r="Z68" s="599"/>
      <c r="AA68" s="599"/>
      <c r="AB68" s="599"/>
      <c r="AC68" s="599"/>
      <c r="AD68" s="599"/>
      <c r="AE68" s="599"/>
      <c r="AF68" s="599"/>
      <c r="AG68" s="599"/>
      <c r="AH68" s="599"/>
      <c r="AI68" s="599"/>
      <c r="AJ68" s="599"/>
      <c r="AK68" s="599"/>
      <c r="AL68" s="599"/>
      <c r="AM68" s="599"/>
      <c r="AN68" s="599"/>
      <c r="AO68" s="599"/>
      <c r="AP68" s="599"/>
      <c r="AQ68" s="599"/>
      <c r="AR68" s="599"/>
      <c r="AS68" s="599"/>
      <c r="AT68" s="599"/>
      <c r="AU68" s="599"/>
      <c r="AV68" s="599"/>
      <c r="AW68" s="599"/>
      <c r="AY68" s="365"/>
      <c r="AZ68" s="365"/>
      <c r="BA68" s="365"/>
      <c r="BB68" s="365"/>
      <c r="BC68" s="365"/>
      <c r="BD68" s="365"/>
      <c r="BE68" s="365"/>
      <c r="BF68" s="365"/>
      <c r="BG68" s="365"/>
      <c r="BH68" s="365"/>
      <c r="BI68" s="365"/>
      <c r="BJ68" s="365"/>
      <c r="BK68" s="365"/>
      <c r="BL68" s="365"/>
      <c r="BM68" s="365"/>
      <c r="BN68" s="365"/>
      <c r="BO68" s="365"/>
      <c r="BP68" s="365"/>
      <c r="BQ68" s="365"/>
      <c r="BR68" s="365"/>
      <c r="BS68" s="365"/>
      <c r="BT68" s="365"/>
      <c r="BU68" s="365"/>
      <c r="BV68" s="365"/>
      <c r="BW68" s="365"/>
      <c r="BX68" s="365"/>
      <c r="BY68" s="365"/>
      <c r="BZ68" s="365"/>
    </row>
    <row r="69" ht="15.75" customHeight="1">
      <c r="A69" s="596" t="s">
        <v>1226</v>
      </c>
      <c r="B69" s="95" t="s">
        <v>319</v>
      </c>
      <c r="C69" s="597">
        <v>99.9</v>
      </c>
      <c r="D69" s="597">
        <v>0.0</v>
      </c>
      <c r="E69" s="597">
        <v>86.0</v>
      </c>
      <c r="F69" s="598">
        <v>2.152</v>
      </c>
      <c r="G69" s="599"/>
      <c r="H69" s="599"/>
      <c r="I69" s="599"/>
      <c r="J69" s="599"/>
      <c r="K69" s="599"/>
      <c r="L69" s="599"/>
      <c r="M69" s="599"/>
      <c r="N69" s="599"/>
      <c r="O69" s="599"/>
      <c r="P69" s="599"/>
      <c r="Q69" s="599"/>
      <c r="R69" s="599"/>
      <c r="S69" s="599"/>
      <c r="T69" s="599"/>
      <c r="U69" s="599"/>
      <c r="V69" s="599"/>
      <c r="W69" s="599"/>
      <c r="X69" s="599"/>
      <c r="Y69" s="599"/>
      <c r="Z69" s="599"/>
      <c r="AA69" s="599"/>
      <c r="AB69" s="599"/>
      <c r="AC69" s="599"/>
      <c r="AD69" s="599"/>
      <c r="AE69" s="599"/>
      <c r="AF69" s="599"/>
      <c r="AG69" s="599"/>
      <c r="AH69" s="599"/>
      <c r="AI69" s="599"/>
      <c r="AJ69" s="599"/>
      <c r="AK69" s="599"/>
      <c r="AL69" s="599"/>
      <c r="AM69" s="599"/>
      <c r="AN69" s="599"/>
      <c r="AO69" s="599"/>
      <c r="AP69" s="599"/>
      <c r="AQ69" s="599"/>
      <c r="AR69" s="599"/>
      <c r="AS69" s="599"/>
      <c r="AT69" s="599"/>
      <c r="AU69" s="599"/>
      <c r="AV69" s="599"/>
      <c r="AW69" s="599"/>
      <c r="AY69" s="365"/>
      <c r="AZ69" s="365"/>
      <c r="BA69" s="365"/>
      <c r="BB69" s="365"/>
      <c r="BC69" s="365"/>
      <c r="BD69" s="365"/>
      <c r="BE69" s="365"/>
      <c r="BF69" s="365"/>
      <c r="BG69" s="365"/>
      <c r="BH69" s="365"/>
      <c r="BI69" s="365"/>
      <c r="BJ69" s="365"/>
      <c r="BK69" s="365"/>
      <c r="BL69" s="365"/>
      <c r="BM69" s="365"/>
      <c r="BN69" s="365"/>
      <c r="BO69" s="365"/>
      <c r="BP69" s="365"/>
      <c r="BQ69" s="365"/>
      <c r="BR69" s="365"/>
      <c r="BS69" s="365"/>
      <c r="BT69" s="365"/>
      <c r="BU69" s="365"/>
      <c r="BV69" s="365"/>
      <c r="BW69" s="365"/>
      <c r="BX69" s="365"/>
      <c r="BY69" s="365"/>
      <c r="BZ69" s="365"/>
    </row>
    <row r="70" ht="15.75" customHeight="1">
      <c r="A70" s="596" t="s">
        <v>168</v>
      </c>
      <c r="B70" s="95" t="s">
        <v>1227</v>
      </c>
      <c r="C70" s="597">
        <v>98.97</v>
      </c>
      <c r="D70" s="597">
        <v>0.0</v>
      </c>
      <c r="E70" s="597">
        <v>100.0</v>
      </c>
      <c r="F70" s="598">
        <v>0.64599</v>
      </c>
      <c r="G70" s="599"/>
      <c r="H70" s="599"/>
      <c r="I70" s="599"/>
      <c r="J70" s="599"/>
      <c r="K70" s="599"/>
      <c r="L70" s="599"/>
      <c r="M70" s="599"/>
      <c r="N70" s="599"/>
      <c r="O70" s="599"/>
      <c r="P70" s="599"/>
      <c r="Q70" s="599"/>
      <c r="R70" s="599"/>
      <c r="S70" s="599"/>
      <c r="T70" s="599"/>
      <c r="U70" s="599"/>
      <c r="V70" s="599"/>
      <c r="W70" s="599"/>
      <c r="X70" s="599"/>
      <c r="Y70" s="599"/>
      <c r="Z70" s="599"/>
      <c r="AA70" s="599"/>
      <c r="AB70" s="599"/>
      <c r="AC70" s="599"/>
      <c r="AD70" s="599"/>
      <c r="AE70" s="599"/>
      <c r="AF70" s="599"/>
      <c r="AG70" s="599"/>
      <c r="AH70" s="599"/>
      <c r="AI70" s="599"/>
      <c r="AJ70" s="599"/>
      <c r="AK70" s="599"/>
      <c r="AL70" s="599"/>
      <c r="AM70" s="599"/>
      <c r="AN70" s="599"/>
      <c r="AO70" s="599"/>
      <c r="AP70" s="599"/>
      <c r="AQ70" s="599"/>
      <c r="AR70" s="599"/>
      <c r="AS70" s="599"/>
      <c r="AT70" s="599"/>
      <c r="AU70" s="599"/>
      <c r="AV70" s="599"/>
      <c r="AW70" s="599"/>
      <c r="AY70" s="365"/>
      <c r="AZ70" s="365"/>
      <c r="BA70" s="365"/>
      <c r="BB70" s="365"/>
      <c r="BC70" s="365"/>
      <c r="BD70" s="365"/>
      <c r="BE70" s="365"/>
      <c r="BF70" s="365"/>
      <c r="BG70" s="365"/>
      <c r="BH70" s="365"/>
      <c r="BI70" s="365"/>
      <c r="BJ70" s="365"/>
      <c r="BK70" s="365"/>
      <c r="BL70" s="365"/>
      <c r="BM70" s="365"/>
      <c r="BN70" s="365"/>
      <c r="BO70" s="365"/>
      <c r="BP70" s="365"/>
      <c r="BQ70" s="365"/>
      <c r="BR70" s="365"/>
      <c r="BS70" s="365"/>
      <c r="BT70" s="365"/>
      <c r="BU70" s="365"/>
      <c r="BV70" s="365"/>
      <c r="BW70" s="365"/>
      <c r="BX70" s="365"/>
      <c r="BY70" s="365"/>
      <c r="BZ70" s="365"/>
    </row>
    <row r="71" ht="15.75" customHeight="1">
      <c r="A71" s="596" t="s">
        <v>1228</v>
      </c>
      <c r="B71" s="95" t="s">
        <v>485</v>
      </c>
      <c r="C71" s="597">
        <v>13.8</v>
      </c>
      <c r="D71" s="597">
        <v>4.36</v>
      </c>
      <c r="E71" s="597">
        <v>62.684999999999995</v>
      </c>
      <c r="F71" s="598">
        <v>0.10251</v>
      </c>
      <c r="G71" s="599"/>
      <c r="H71" s="599"/>
      <c r="I71" s="599"/>
      <c r="J71" s="599"/>
      <c r="K71" s="599"/>
      <c r="L71" s="599"/>
      <c r="M71" s="599"/>
      <c r="N71" s="599"/>
      <c r="O71" s="599"/>
      <c r="P71" s="599"/>
      <c r="Q71" s="599"/>
      <c r="R71" s="599"/>
      <c r="S71" s="599"/>
      <c r="T71" s="599"/>
      <c r="U71" s="599"/>
      <c r="V71" s="599"/>
      <c r="W71" s="599"/>
      <c r="X71" s="599"/>
      <c r="Y71" s="599"/>
      <c r="Z71" s="599"/>
      <c r="AA71" s="599"/>
      <c r="AB71" s="599"/>
      <c r="AC71" s="599"/>
      <c r="AD71" s="599"/>
      <c r="AE71" s="599"/>
      <c r="AF71" s="599"/>
      <c r="AG71" s="599"/>
      <c r="AH71" s="599"/>
      <c r="AI71" s="599"/>
      <c r="AJ71" s="599"/>
      <c r="AK71" s="599"/>
      <c r="AL71" s="599"/>
      <c r="AM71" s="599"/>
      <c r="AN71" s="599"/>
      <c r="AO71" s="599"/>
      <c r="AP71" s="599"/>
      <c r="AQ71" s="599"/>
      <c r="AR71" s="599"/>
      <c r="AS71" s="599"/>
      <c r="AT71" s="599"/>
      <c r="AU71" s="599"/>
      <c r="AV71" s="599"/>
      <c r="AW71" s="599"/>
      <c r="AY71" s="365"/>
      <c r="AZ71" s="365"/>
      <c r="BA71" s="365"/>
      <c r="BB71" s="365"/>
      <c r="BC71" s="365"/>
      <c r="BD71" s="365"/>
      <c r="BE71" s="365"/>
      <c r="BF71" s="365"/>
      <c r="BG71" s="365"/>
      <c r="BH71" s="365"/>
      <c r="BI71" s="365"/>
      <c r="BJ71" s="365"/>
      <c r="BK71" s="365"/>
      <c r="BL71" s="365"/>
      <c r="BM71" s="365"/>
      <c r="BN71" s="365"/>
      <c r="BO71" s="365"/>
      <c r="BP71" s="365"/>
      <c r="BQ71" s="365"/>
      <c r="BR71" s="365"/>
      <c r="BS71" s="365"/>
      <c r="BT71" s="365"/>
      <c r="BU71" s="365"/>
      <c r="BV71" s="365"/>
      <c r="BW71" s="365"/>
      <c r="BX71" s="365"/>
      <c r="BY71" s="365"/>
      <c r="BZ71" s="365"/>
    </row>
    <row r="72" ht="15.75" customHeight="1">
      <c r="A72" s="596" t="s">
        <v>1229</v>
      </c>
      <c r="B72" s="95" t="s">
        <v>485</v>
      </c>
      <c r="C72" s="597">
        <v>30.25</v>
      </c>
      <c r="D72" s="597">
        <v>8.92</v>
      </c>
      <c r="E72" s="597">
        <v>72.05</v>
      </c>
      <c r="F72" s="598">
        <v>0.10251</v>
      </c>
      <c r="G72" s="599"/>
      <c r="H72" s="599"/>
      <c r="I72" s="599"/>
      <c r="J72" s="599"/>
      <c r="K72" s="599"/>
      <c r="L72" s="599"/>
      <c r="M72" s="599"/>
      <c r="N72" s="599"/>
      <c r="O72" s="599"/>
      <c r="P72" s="599"/>
      <c r="Q72" s="599"/>
      <c r="R72" s="599"/>
      <c r="S72" s="599"/>
      <c r="T72" s="599"/>
      <c r="U72" s="599"/>
      <c r="V72" s="599"/>
      <c r="W72" s="599"/>
      <c r="X72" s="599"/>
      <c r="Y72" s="599"/>
      <c r="Z72" s="599"/>
      <c r="AA72" s="599"/>
      <c r="AB72" s="599"/>
      <c r="AC72" s="599"/>
      <c r="AD72" s="599"/>
      <c r="AE72" s="599"/>
      <c r="AF72" s="599"/>
      <c r="AG72" s="599"/>
      <c r="AH72" s="599"/>
      <c r="AI72" s="599"/>
      <c r="AJ72" s="599"/>
      <c r="AK72" s="599"/>
      <c r="AL72" s="599"/>
      <c r="AM72" s="599"/>
      <c r="AN72" s="599"/>
      <c r="AO72" s="599"/>
      <c r="AP72" s="599"/>
      <c r="AQ72" s="599"/>
      <c r="AR72" s="599"/>
      <c r="AS72" s="599"/>
      <c r="AT72" s="599"/>
      <c r="AU72" s="599"/>
      <c r="AV72" s="599"/>
      <c r="AW72" s="599"/>
      <c r="AY72" s="365"/>
      <c r="AZ72" s="365"/>
      <c r="BA72" s="365"/>
      <c r="BB72" s="365"/>
      <c r="BC72" s="365"/>
      <c r="BD72" s="365"/>
      <c r="BE72" s="365"/>
      <c r="BF72" s="365"/>
      <c r="BG72" s="365"/>
      <c r="BH72" s="365"/>
      <c r="BI72" s="365"/>
      <c r="BJ72" s="365"/>
      <c r="BK72" s="365"/>
      <c r="BL72" s="365"/>
      <c r="BM72" s="365"/>
      <c r="BN72" s="365"/>
      <c r="BO72" s="365"/>
      <c r="BP72" s="365"/>
      <c r="BQ72" s="365"/>
      <c r="BR72" s="365"/>
      <c r="BS72" s="365"/>
      <c r="BT72" s="365"/>
      <c r="BU72" s="365"/>
      <c r="BV72" s="365"/>
      <c r="BW72" s="365"/>
      <c r="BX72" s="365"/>
      <c r="BY72" s="365"/>
      <c r="BZ72" s="365"/>
    </row>
    <row r="73" ht="15.75" customHeight="1">
      <c r="A73" s="596" t="s">
        <v>1230</v>
      </c>
      <c r="B73" s="95" t="s">
        <v>485</v>
      </c>
      <c r="C73" s="597">
        <v>25.68</v>
      </c>
      <c r="D73" s="597">
        <v>3.47</v>
      </c>
      <c r="E73" s="597">
        <v>58.76666666666666</v>
      </c>
      <c r="F73" s="598">
        <v>0.01108</v>
      </c>
      <c r="G73" s="599"/>
      <c r="H73" s="599"/>
      <c r="I73" s="599"/>
      <c r="J73" s="599"/>
      <c r="K73" s="599"/>
      <c r="L73" s="599"/>
      <c r="M73" s="599"/>
      <c r="N73" s="599"/>
      <c r="O73" s="599"/>
      <c r="P73" s="599"/>
      <c r="Q73" s="599"/>
      <c r="R73" s="599"/>
      <c r="S73" s="599"/>
      <c r="T73" s="599"/>
      <c r="U73" s="599"/>
      <c r="V73" s="599"/>
      <c r="W73" s="599"/>
      <c r="X73" s="599"/>
      <c r="Y73" s="599"/>
      <c r="Z73" s="599"/>
      <c r="AA73" s="599"/>
      <c r="AB73" s="599"/>
      <c r="AC73" s="599"/>
      <c r="AD73" s="599"/>
      <c r="AE73" s="599"/>
      <c r="AF73" s="599"/>
      <c r="AG73" s="599"/>
      <c r="AH73" s="599"/>
      <c r="AI73" s="599"/>
      <c r="AJ73" s="599"/>
      <c r="AK73" s="599"/>
      <c r="AL73" s="599"/>
      <c r="AM73" s="599"/>
      <c r="AN73" s="599"/>
      <c r="AO73" s="599"/>
      <c r="AP73" s="599"/>
      <c r="AQ73" s="599"/>
      <c r="AR73" s="599"/>
      <c r="AS73" s="599"/>
      <c r="AT73" s="599"/>
      <c r="AU73" s="599"/>
      <c r="AV73" s="599"/>
      <c r="AW73" s="599"/>
      <c r="AY73" s="365"/>
      <c r="AZ73" s="365"/>
      <c r="BA73" s="365"/>
      <c r="BB73" s="365"/>
      <c r="BC73" s="365"/>
      <c r="BD73" s="365"/>
      <c r="BE73" s="365"/>
      <c r="BF73" s="365"/>
      <c r="BG73" s="365"/>
      <c r="BH73" s="365"/>
      <c r="BI73" s="365"/>
      <c r="BJ73" s="365"/>
      <c r="BK73" s="365"/>
      <c r="BL73" s="365"/>
      <c r="BM73" s="365"/>
      <c r="BN73" s="365"/>
      <c r="BO73" s="365"/>
      <c r="BP73" s="365"/>
      <c r="BQ73" s="365"/>
      <c r="BR73" s="365"/>
      <c r="BS73" s="365"/>
      <c r="BT73" s="365"/>
      <c r="BU73" s="365"/>
      <c r="BV73" s="365"/>
      <c r="BW73" s="365"/>
      <c r="BX73" s="365"/>
      <c r="BY73" s="365"/>
      <c r="BZ73" s="365"/>
    </row>
    <row r="74" ht="15.75" customHeight="1">
      <c r="A74" s="596" t="s">
        <v>1231</v>
      </c>
      <c r="B74" s="95" t="s">
        <v>485</v>
      </c>
      <c r="C74" s="597">
        <v>26.49</v>
      </c>
      <c r="D74" s="597">
        <v>8.07</v>
      </c>
      <c r="E74" s="597">
        <v>58.85</v>
      </c>
      <c r="F74" s="598">
        <v>0.05361</v>
      </c>
      <c r="G74" s="599"/>
      <c r="H74" s="599"/>
      <c r="I74" s="599"/>
      <c r="J74" s="599"/>
      <c r="K74" s="599"/>
      <c r="L74" s="599"/>
      <c r="M74" s="599"/>
      <c r="N74" s="599"/>
      <c r="O74" s="599"/>
      <c r="P74" s="599"/>
      <c r="Q74" s="599"/>
      <c r="R74" s="599"/>
      <c r="S74" s="599"/>
      <c r="T74" s="599"/>
      <c r="U74" s="599"/>
      <c r="V74" s="599"/>
      <c r="W74" s="599"/>
      <c r="X74" s="599"/>
      <c r="Y74" s="599"/>
      <c r="Z74" s="599"/>
      <c r="AA74" s="599"/>
      <c r="AB74" s="599"/>
      <c r="AC74" s="599"/>
      <c r="AD74" s="599"/>
      <c r="AE74" s="599"/>
      <c r="AF74" s="599"/>
      <c r="AG74" s="599"/>
      <c r="AH74" s="599"/>
      <c r="AI74" s="599"/>
      <c r="AJ74" s="599"/>
      <c r="AK74" s="599"/>
      <c r="AL74" s="599"/>
      <c r="AM74" s="599"/>
      <c r="AN74" s="599"/>
      <c r="AO74" s="599"/>
      <c r="AP74" s="599"/>
      <c r="AQ74" s="599"/>
      <c r="AR74" s="599"/>
      <c r="AS74" s="599"/>
      <c r="AT74" s="599"/>
      <c r="AU74" s="599"/>
      <c r="AV74" s="599"/>
      <c r="AW74" s="599"/>
      <c r="AY74" s="365"/>
      <c r="AZ74" s="365"/>
      <c r="BA74" s="365"/>
      <c r="BB74" s="365"/>
      <c r="BC74" s="365"/>
      <c r="BD74" s="365"/>
      <c r="BE74" s="365"/>
      <c r="BF74" s="365"/>
      <c r="BG74" s="365"/>
      <c r="BH74" s="365"/>
      <c r="BI74" s="365"/>
      <c r="BJ74" s="365"/>
      <c r="BK74" s="365"/>
      <c r="BL74" s="365"/>
      <c r="BM74" s="365"/>
      <c r="BN74" s="365"/>
      <c r="BO74" s="365"/>
      <c r="BP74" s="365"/>
      <c r="BQ74" s="365"/>
      <c r="BR74" s="365"/>
      <c r="BS74" s="365"/>
      <c r="BT74" s="365"/>
      <c r="BU74" s="365"/>
      <c r="BV74" s="365"/>
      <c r="BW74" s="365"/>
      <c r="BX74" s="365"/>
      <c r="BY74" s="365"/>
      <c r="BZ74" s="365"/>
    </row>
    <row r="75" ht="15.75" customHeight="1">
      <c r="A75" s="596" t="s">
        <v>285</v>
      </c>
      <c r="B75" s="95" t="s">
        <v>485</v>
      </c>
      <c r="C75" s="597">
        <v>31.4</v>
      </c>
      <c r="D75" s="597">
        <v>7.385</v>
      </c>
      <c r="E75" s="597">
        <v>64.72</v>
      </c>
      <c r="F75" s="598">
        <v>0.05361</v>
      </c>
      <c r="G75" s="599"/>
      <c r="H75" s="599"/>
      <c r="I75" s="599"/>
      <c r="J75" s="599"/>
      <c r="K75" s="599"/>
      <c r="L75" s="599"/>
      <c r="M75" s="599"/>
      <c r="N75" s="599"/>
      <c r="O75" s="599"/>
      <c r="P75" s="599"/>
      <c r="Q75" s="599"/>
      <c r="R75" s="599"/>
      <c r="S75" s="599"/>
      <c r="T75" s="599"/>
      <c r="U75" s="599"/>
      <c r="V75" s="599"/>
      <c r="W75" s="599"/>
      <c r="X75" s="599"/>
      <c r="Y75" s="599"/>
      <c r="Z75" s="599"/>
      <c r="AA75" s="599"/>
      <c r="AB75" s="599"/>
      <c r="AC75" s="599"/>
      <c r="AD75" s="599"/>
      <c r="AE75" s="599"/>
      <c r="AF75" s="599"/>
      <c r="AG75" s="599"/>
      <c r="AH75" s="599"/>
      <c r="AI75" s="599"/>
      <c r="AJ75" s="599"/>
      <c r="AK75" s="599"/>
      <c r="AL75" s="599"/>
      <c r="AM75" s="599"/>
      <c r="AN75" s="599"/>
      <c r="AO75" s="599"/>
      <c r="AP75" s="599"/>
      <c r="AQ75" s="599"/>
      <c r="AR75" s="599"/>
      <c r="AS75" s="599"/>
      <c r="AT75" s="599"/>
      <c r="AU75" s="599"/>
      <c r="AV75" s="599"/>
      <c r="AW75" s="599"/>
      <c r="AY75" s="365"/>
      <c r="AZ75" s="365"/>
      <c r="BA75" s="365"/>
      <c r="BB75" s="365"/>
      <c r="BC75" s="365"/>
      <c r="BD75" s="365"/>
      <c r="BE75" s="365"/>
      <c r="BF75" s="365"/>
      <c r="BG75" s="365"/>
      <c r="BH75" s="365"/>
      <c r="BI75" s="365"/>
      <c r="BJ75" s="365"/>
      <c r="BK75" s="365"/>
      <c r="BL75" s="365"/>
      <c r="BM75" s="365"/>
      <c r="BN75" s="365"/>
      <c r="BO75" s="365"/>
      <c r="BP75" s="365"/>
      <c r="BQ75" s="365"/>
      <c r="BR75" s="365"/>
      <c r="BS75" s="365"/>
      <c r="BT75" s="365"/>
      <c r="BU75" s="365"/>
      <c r="BV75" s="365"/>
      <c r="BW75" s="365"/>
      <c r="BX75" s="365"/>
      <c r="BY75" s="365"/>
      <c r="BZ75" s="365"/>
    </row>
    <row r="76" ht="15.75" customHeight="1">
      <c r="A76" s="596" t="s">
        <v>1232</v>
      </c>
      <c r="B76" s="95" t="s">
        <v>485</v>
      </c>
      <c r="C76" s="597">
        <v>31.95</v>
      </c>
      <c r="D76" s="597">
        <v>7.533333333333334</v>
      </c>
      <c r="E76" s="597">
        <v>60.806666666666665</v>
      </c>
      <c r="F76" s="598">
        <v>0.05361</v>
      </c>
      <c r="G76" s="599"/>
      <c r="H76" s="599"/>
      <c r="I76" s="599"/>
      <c r="J76" s="599"/>
      <c r="K76" s="599"/>
      <c r="L76" s="599"/>
      <c r="M76" s="599"/>
      <c r="N76" s="599"/>
      <c r="O76" s="599"/>
      <c r="P76" s="599"/>
      <c r="Q76" s="599"/>
      <c r="R76" s="599"/>
      <c r="S76" s="599"/>
      <c r="T76" s="599"/>
      <c r="U76" s="599"/>
      <c r="V76" s="599"/>
      <c r="W76" s="599"/>
      <c r="X76" s="599"/>
      <c r="Y76" s="599"/>
      <c r="Z76" s="599"/>
      <c r="AA76" s="599"/>
      <c r="AB76" s="599"/>
      <c r="AC76" s="599"/>
      <c r="AD76" s="599"/>
      <c r="AE76" s="599"/>
      <c r="AF76" s="599"/>
      <c r="AG76" s="599"/>
      <c r="AH76" s="599"/>
      <c r="AI76" s="599"/>
      <c r="AJ76" s="599"/>
      <c r="AK76" s="599"/>
      <c r="AL76" s="599"/>
      <c r="AM76" s="599"/>
      <c r="AN76" s="599"/>
      <c r="AO76" s="599"/>
      <c r="AP76" s="599"/>
      <c r="AQ76" s="599"/>
      <c r="AR76" s="599"/>
      <c r="AS76" s="599"/>
      <c r="AT76" s="599"/>
      <c r="AU76" s="599"/>
      <c r="AV76" s="599"/>
      <c r="AW76" s="599"/>
      <c r="AY76" s="365"/>
      <c r="AZ76" s="365"/>
      <c r="BA76" s="365"/>
      <c r="BB76" s="365"/>
      <c r="BC76" s="365"/>
      <c r="BD76" s="365"/>
      <c r="BE76" s="365"/>
      <c r="BF76" s="365"/>
      <c r="BG76" s="365"/>
      <c r="BH76" s="365"/>
      <c r="BI76" s="365"/>
      <c r="BJ76" s="365"/>
      <c r="BK76" s="365"/>
      <c r="BL76" s="365"/>
      <c r="BM76" s="365"/>
      <c r="BN76" s="365"/>
      <c r="BO76" s="365"/>
      <c r="BP76" s="365"/>
      <c r="BQ76" s="365"/>
      <c r="BR76" s="365"/>
      <c r="BS76" s="365"/>
      <c r="BT76" s="365"/>
      <c r="BU76" s="365"/>
      <c r="BV76" s="365"/>
      <c r="BW76" s="365"/>
      <c r="BX76" s="365"/>
      <c r="BY76" s="365"/>
      <c r="BZ76" s="365"/>
    </row>
    <row r="77" ht="15.75" customHeight="1">
      <c r="A77" s="596" t="s">
        <v>1233</v>
      </c>
      <c r="B77" s="95" t="s">
        <v>595</v>
      </c>
      <c r="C77" s="597">
        <v>90.92</v>
      </c>
      <c r="D77" s="597">
        <v>38.47</v>
      </c>
      <c r="E77" s="597">
        <v>87.13333333333333</v>
      </c>
      <c r="F77" s="598">
        <v>1.52619</v>
      </c>
      <c r="G77" s="599"/>
      <c r="H77" s="599"/>
      <c r="I77" s="599"/>
      <c r="J77" s="599"/>
      <c r="K77" s="599"/>
      <c r="L77" s="599"/>
      <c r="M77" s="599"/>
      <c r="N77" s="599"/>
      <c r="O77" s="599"/>
      <c r="P77" s="599"/>
      <c r="Q77" s="599"/>
      <c r="R77" s="599"/>
      <c r="S77" s="599"/>
      <c r="T77" s="599"/>
      <c r="U77" s="599"/>
      <c r="V77" s="599"/>
      <c r="W77" s="599"/>
      <c r="X77" s="599"/>
      <c r="Y77" s="599"/>
      <c r="Z77" s="599"/>
      <c r="AA77" s="599"/>
      <c r="AB77" s="599"/>
      <c r="AC77" s="599"/>
      <c r="AD77" s="599"/>
      <c r="AE77" s="599"/>
      <c r="AF77" s="599"/>
      <c r="AG77" s="599"/>
      <c r="AH77" s="599"/>
      <c r="AI77" s="599"/>
      <c r="AJ77" s="599"/>
      <c r="AK77" s="599"/>
      <c r="AL77" s="599"/>
      <c r="AM77" s="599"/>
      <c r="AN77" s="599"/>
      <c r="AO77" s="599"/>
      <c r="AP77" s="599"/>
      <c r="AQ77" s="599"/>
      <c r="AR77" s="599"/>
      <c r="AS77" s="599"/>
      <c r="AT77" s="599"/>
      <c r="AU77" s="599"/>
      <c r="AV77" s="599"/>
      <c r="AW77" s="599"/>
      <c r="AY77" s="365"/>
      <c r="AZ77" s="365"/>
      <c r="BA77" s="365"/>
      <c r="BB77" s="365"/>
      <c r="BC77" s="365"/>
      <c r="BD77" s="365"/>
      <c r="BE77" s="365"/>
      <c r="BF77" s="365"/>
      <c r="BG77" s="365"/>
      <c r="BH77" s="365"/>
      <c r="BI77" s="365"/>
      <c r="BJ77" s="365"/>
      <c r="BK77" s="365"/>
      <c r="BL77" s="365"/>
      <c r="BM77" s="365"/>
      <c r="BN77" s="365"/>
      <c r="BO77" s="365"/>
      <c r="BP77" s="365"/>
      <c r="BQ77" s="365"/>
      <c r="BR77" s="365"/>
      <c r="BS77" s="365"/>
      <c r="BT77" s="365"/>
      <c r="BU77" s="365"/>
      <c r="BV77" s="365"/>
      <c r="BW77" s="365"/>
      <c r="BX77" s="365"/>
      <c r="BY77" s="365"/>
      <c r="BZ77" s="365"/>
    </row>
    <row r="78" ht="15.75" customHeight="1">
      <c r="A78" s="596" t="s">
        <v>1234</v>
      </c>
      <c r="B78" s="95" t="s">
        <v>595</v>
      </c>
      <c r="C78" s="597">
        <v>89.47333333333334</v>
      </c>
      <c r="D78" s="597">
        <v>10.563333333333333</v>
      </c>
      <c r="E78" s="597">
        <v>82.768</v>
      </c>
      <c r="F78" s="598">
        <v>0.86113</v>
      </c>
      <c r="G78" s="599"/>
      <c r="H78" s="599"/>
      <c r="I78" s="599"/>
      <c r="J78" s="599"/>
      <c r="K78" s="599"/>
      <c r="L78" s="599"/>
      <c r="M78" s="599"/>
      <c r="N78" s="599"/>
      <c r="O78" s="599"/>
      <c r="P78" s="599"/>
      <c r="Q78" s="599"/>
      <c r="R78" s="599"/>
      <c r="S78" s="599"/>
      <c r="T78" s="599"/>
      <c r="U78" s="599"/>
      <c r="V78" s="599"/>
      <c r="W78" s="599"/>
      <c r="X78" s="599"/>
      <c r="Y78" s="599"/>
      <c r="Z78" s="599"/>
      <c r="AA78" s="599"/>
      <c r="AB78" s="599"/>
      <c r="AC78" s="599"/>
      <c r="AD78" s="599"/>
      <c r="AE78" s="599"/>
      <c r="AF78" s="599"/>
      <c r="AG78" s="599"/>
      <c r="AH78" s="599"/>
      <c r="AI78" s="599"/>
      <c r="AJ78" s="599"/>
      <c r="AK78" s="599"/>
      <c r="AL78" s="599"/>
      <c r="AM78" s="599"/>
      <c r="AN78" s="599"/>
      <c r="AO78" s="599"/>
      <c r="AP78" s="599"/>
      <c r="AQ78" s="599"/>
      <c r="AR78" s="599"/>
      <c r="AS78" s="599"/>
      <c r="AT78" s="599"/>
      <c r="AU78" s="599"/>
      <c r="AV78" s="599"/>
      <c r="AW78" s="599"/>
      <c r="AY78" s="365"/>
      <c r="AZ78" s="365"/>
      <c r="BA78" s="365"/>
      <c r="BB78" s="365"/>
      <c r="BC78" s="365"/>
      <c r="BD78" s="365"/>
      <c r="BE78" s="365"/>
      <c r="BF78" s="365"/>
      <c r="BG78" s="365"/>
      <c r="BH78" s="365"/>
      <c r="BI78" s="365"/>
      <c r="BJ78" s="365"/>
      <c r="BK78" s="365"/>
      <c r="BL78" s="365"/>
      <c r="BM78" s="365"/>
      <c r="BN78" s="365"/>
      <c r="BO78" s="365"/>
      <c r="BP78" s="365"/>
      <c r="BQ78" s="365"/>
      <c r="BR78" s="365"/>
      <c r="BS78" s="365"/>
      <c r="BT78" s="365"/>
      <c r="BU78" s="365"/>
      <c r="BV78" s="365"/>
      <c r="BW78" s="365"/>
      <c r="BX78" s="365"/>
      <c r="BY78" s="365"/>
      <c r="BZ78" s="365"/>
    </row>
    <row r="79" ht="15.75" customHeight="1">
      <c r="A79" s="596" t="s">
        <v>1235</v>
      </c>
      <c r="B79" s="95" t="s">
        <v>595</v>
      </c>
      <c r="C79" s="597">
        <v>91.66</v>
      </c>
      <c r="D79" s="597">
        <v>33.49</v>
      </c>
      <c r="E79" s="597">
        <v>58.92</v>
      </c>
      <c r="F79" s="598">
        <v>0.4775</v>
      </c>
      <c r="G79" s="599"/>
      <c r="H79" s="599"/>
      <c r="I79" s="599"/>
      <c r="J79" s="599"/>
      <c r="K79" s="599"/>
      <c r="L79" s="599"/>
      <c r="M79" s="599"/>
      <c r="N79" s="599"/>
      <c r="O79" s="599"/>
      <c r="P79" s="599"/>
      <c r="Q79" s="599"/>
      <c r="R79" s="599"/>
      <c r="S79" s="599"/>
      <c r="T79" s="599"/>
      <c r="U79" s="599"/>
      <c r="V79" s="599"/>
      <c r="W79" s="599"/>
      <c r="X79" s="599"/>
      <c r="Y79" s="599"/>
      <c r="Z79" s="599"/>
      <c r="AA79" s="599"/>
      <c r="AB79" s="599"/>
      <c r="AC79" s="599"/>
      <c r="AD79" s="599"/>
      <c r="AE79" s="599"/>
      <c r="AF79" s="599"/>
      <c r="AG79" s="599"/>
      <c r="AH79" s="599"/>
      <c r="AI79" s="599"/>
      <c r="AJ79" s="599"/>
      <c r="AK79" s="599"/>
      <c r="AL79" s="599"/>
      <c r="AM79" s="599"/>
      <c r="AN79" s="599"/>
      <c r="AO79" s="599"/>
      <c r="AP79" s="599"/>
      <c r="AQ79" s="599"/>
      <c r="AR79" s="599"/>
      <c r="AS79" s="599"/>
      <c r="AT79" s="599"/>
      <c r="AU79" s="599"/>
      <c r="AV79" s="599"/>
      <c r="AW79" s="599"/>
      <c r="AY79" s="365"/>
      <c r="AZ79" s="365"/>
      <c r="BA79" s="365"/>
      <c r="BB79" s="365"/>
      <c r="BC79" s="365"/>
      <c r="BD79" s="365"/>
      <c r="BE79" s="365"/>
      <c r="BF79" s="365"/>
      <c r="BG79" s="365"/>
      <c r="BH79" s="365"/>
      <c r="BI79" s="365"/>
      <c r="BJ79" s="365"/>
      <c r="BK79" s="365"/>
      <c r="BL79" s="365"/>
      <c r="BM79" s="365"/>
      <c r="BN79" s="365"/>
      <c r="BO79" s="365"/>
      <c r="BP79" s="365"/>
      <c r="BQ79" s="365"/>
      <c r="BR79" s="365"/>
      <c r="BS79" s="365"/>
      <c r="BT79" s="365"/>
      <c r="BU79" s="365"/>
      <c r="BV79" s="365"/>
      <c r="BW79" s="365"/>
      <c r="BX79" s="365"/>
      <c r="BY79" s="365"/>
      <c r="BZ79" s="365"/>
    </row>
    <row r="80" ht="15.75" customHeight="1">
      <c r="A80" s="596" t="s">
        <v>169</v>
      </c>
      <c r="B80" s="95" t="s">
        <v>1236</v>
      </c>
      <c r="C80" s="597">
        <v>98.44</v>
      </c>
      <c r="D80" s="597">
        <v>280.96000000000004</v>
      </c>
      <c r="E80" s="597">
        <v>0.0</v>
      </c>
      <c r="F80" s="598">
        <v>1.56978</v>
      </c>
      <c r="G80" s="599"/>
      <c r="H80" s="599"/>
      <c r="I80" s="599"/>
      <c r="J80" s="599"/>
      <c r="K80" s="599"/>
      <c r="L80" s="599"/>
      <c r="M80" s="599"/>
      <c r="N80" s="599"/>
      <c r="O80" s="599"/>
      <c r="P80" s="599"/>
      <c r="Q80" s="599"/>
      <c r="R80" s="599"/>
      <c r="S80" s="599"/>
      <c r="T80" s="599"/>
      <c r="U80" s="599"/>
      <c r="V80" s="599"/>
      <c r="W80" s="599"/>
      <c r="X80" s="599"/>
      <c r="Y80" s="599"/>
      <c r="Z80" s="599"/>
      <c r="AA80" s="599"/>
      <c r="AB80" s="599"/>
      <c r="AC80" s="599"/>
      <c r="AD80" s="599"/>
      <c r="AE80" s="599"/>
      <c r="AF80" s="599"/>
      <c r="AG80" s="599"/>
      <c r="AH80" s="599"/>
      <c r="AI80" s="599"/>
      <c r="AJ80" s="599"/>
      <c r="AK80" s="599"/>
      <c r="AL80" s="599"/>
      <c r="AM80" s="599"/>
      <c r="AN80" s="599"/>
      <c r="AO80" s="599"/>
      <c r="AP80" s="599"/>
      <c r="AQ80" s="599"/>
      <c r="AR80" s="599"/>
      <c r="AS80" s="599"/>
      <c r="AT80" s="599"/>
      <c r="AU80" s="599"/>
      <c r="AV80" s="599"/>
      <c r="AW80" s="599"/>
      <c r="AY80" s="365"/>
      <c r="AZ80" s="365"/>
      <c r="BA80" s="365"/>
      <c r="BB80" s="365"/>
      <c r="BC80" s="365"/>
      <c r="BD80" s="365"/>
      <c r="BE80" s="365"/>
      <c r="BF80" s="365"/>
      <c r="BG80" s="365"/>
      <c r="BH80" s="365"/>
      <c r="BI80" s="365"/>
      <c r="BJ80" s="365"/>
      <c r="BK80" s="365"/>
      <c r="BL80" s="365"/>
      <c r="BM80" s="365"/>
      <c r="BN80" s="365"/>
      <c r="BO80" s="365"/>
      <c r="BP80" s="365"/>
      <c r="BQ80" s="365"/>
      <c r="BR80" s="365"/>
      <c r="BS80" s="365"/>
      <c r="BT80" s="365"/>
      <c r="BU80" s="365"/>
      <c r="BV80" s="365"/>
      <c r="BW80" s="365"/>
      <c r="BX80" s="365"/>
      <c r="BY80" s="365"/>
      <c r="BZ80" s="365"/>
    </row>
    <row r="81" ht="15.75" customHeight="1">
      <c r="A81" s="613"/>
      <c r="B81" s="614"/>
      <c r="C81" s="615"/>
      <c r="D81" s="615"/>
      <c r="E81" s="615"/>
      <c r="F81" s="615"/>
      <c r="U81" s="365"/>
      <c r="V81" s="365"/>
      <c r="W81" s="365"/>
      <c r="AY81" s="365"/>
      <c r="AZ81" s="365"/>
      <c r="BA81" s="365"/>
      <c r="BB81" s="365"/>
      <c r="BC81" s="365"/>
      <c r="BD81" s="365"/>
      <c r="BE81" s="365"/>
      <c r="BF81" s="365"/>
      <c r="BG81" s="365"/>
      <c r="BH81" s="365"/>
      <c r="BI81" s="365"/>
      <c r="BJ81" s="365"/>
      <c r="BK81" s="365"/>
      <c r="BL81" s="365"/>
      <c r="BM81" s="365"/>
      <c r="BN81" s="365"/>
      <c r="BO81" s="365"/>
      <c r="BP81" s="365"/>
      <c r="BQ81" s="365"/>
      <c r="BR81" s="365"/>
      <c r="BS81" s="365"/>
      <c r="BT81" s="365"/>
      <c r="BU81" s="365"/>
      <c r="BV81" s="365"/>
      <c r="BW81" s="365"/>
      <c r="BX81" s="365"/>
      <c r="BY81" s="365"/>
      <c r="BZ81" s="365"/>
    </row>
    <row r="82" ht="15.75" customHeight="1">
      <c r="A82" s="613"/>
      <c r="B82" s="614"/>
      <c r="C82" s="615"/>
      <c r="D82" s="615"/>
      <c r="E82" s="615"/>
      <c r="F82" s="615"/>
      <c r="U82" s="365"/>
      <c r="V82" s="365"/>
      <c r="W82" s="365"/>
      <c r="AY82" s="365"/>
      <c r="AZ82" s="365"/>
      <c r="BA82" s="365"/>
      <c r="BB82" s="365"/>
      <c r="BC82" s="365"/>
      <c r="BD82" s="365"/>
      <c r="BE82" s="365"/>
      <c r="BF82" s="365"/>
      <c r="BG82" s="365"/>
      <c r="BH82" s="365"/>
      <c r="BI82" s="365"/>
      <c r="BJ82" s="365"/>
      <c r="BK82" s="365"/>
      <c r="BL82" s="365"/>
      <c r="BM82" s="365"/>
      <c r="BN82" s="365"/>
      <c r="BO82" s="365"/>
      <c r="BP82" s="365"/>
      <c r="BQ82" s="365"/>
      <c r="BR82" s="365"/>
      <c r="BS82" s="365"/>
      <c r="BT82" s="365"/>
      <c r="BU82" s="365"/>
      <c r="BV82" s="365"/>
      <c r="BW82" s="365"/>
      <c r="BX82" s="365"/>
      <c r="BY82" s="365"/>
      <c r="BZ82" s="365"/>
    </row>
    <row r="83" ht="15.75" customHeight="1">
      <c r="A83" s="613"/>
      <c r="B83" s="614"/>
      <c r="C83" s="615"/>
      <c r="D83" s="615"/>
      <c r="E83" s="615"/>
      <c r="F83" s="614"/>
      <c r="U83" s="365"/>
      <c r="V83" s="365"/>
      <c r="W83" s="365"/>
      <c r="AY83" s="365"/>
      <c r="AZ83" s="365"/>
      <c r="BA83" s="365"/>
      <c r="BB83" s="365"/>
      <c r="BC83" s="365"/>
      <c r="BD83" s="365"/>
      <c r="BE83" s="365"/>
      <c r="BF83" s="365"/>
      <c r="BG83" s="365"/>
      <c r="BH83" s="365"/>
      <c r="BI83" s="365"/>
      <c r="BJ83" s="365"/>
      <c r="BK83" s="365"/>
      <c r="BL83" s="365"/>
      <c r="BM83" s="365"/>
      <c r="BN83" s="365"/>
      <c r="BO83" s="365"/>
      <c r="BP83" s="365"/>
      <c r="BQ83" s="365"/>
      <c r="BR83" s="365"/>
      <c r="BS83" s="365"/>
      <c r="BT83" s="365"/>
      <c r="BU83" s="365"/>
      <c r="BV83" s="365"/>
      <c r="BW83" s="365"/>
      <c r="BX83" s="365"/>
      <c r="BY83" s="365"/>
      <c r="BZ83" s="365"/>
    </row>
    <row r="84" ht="15.75" customHeight="1">
      <c r="A84" s="613"/>
      <c r="B84" s="614"/>
      <c r="C84" s="615"/>
      <c r="D84" s="615"/>
      <c r="E84" s="615"/>
      <c r="F84" s="614"/>
      <c r="U84" s="365"/>
      <c r="V84" s="365"/>
      <c r="W84" s="365"/>
      <c r="AY84" s="365"/>
      <c r="AZ84" s="365"/>
      <c r="BA84" s="365"/>
      <c r="BB84" s="365"/>
      <c r="BC84" s="365"/>
      <c r="BD84" s="365"/>
      <c r="BE84" s="365"/>
      <c r="BF84" s="365"/>
      <c r="BG84" s="365"/>
      <c r="BH84" s="365"/>
      <c r="BI84" s="365"/>
      <c r="BJ84" s="365"/>
      <c r="BK84" s="365"/>
      <c r="BL84" s="365"/>
      <c r="BM84" s="365"/>
      <c r="BN84" s="365"/>
      <c r="BO84" s="365"/>
      <c r="BP84" s="365"/>
      <c r="BQ84" s="365"/>
      <c r="BR84" s="365"/>
      <c r="BS84" s="365"/>
      <c r="BT84" s="365"/>
      <c r="BU84" s="365"/>
      <c r="BV84" s="365"/>
      <c r="BW84" s="365"/>
      <c r="BX84" s="365"/>
      <c r="BY84" s="365"/>
      <c r="BZ84" s="365"/>
    </row>
    <row r="85" ht="15.75" customHeight="1">
      <c r="A85" s="613"/>
      <c r="B85" s="614"/>
      <c r="C85" s="615"/>
      <c r="D85" s="615"/>
      <c r="E85" s="615"/>
      <c r="F85" s="614"/>
      <c r="U85" s="365"/>
      <c r="V85" s="365"/>
      <c r="W85" s="365"/>
      <c r="AY85" s="365"/>
      <c r="AZ85" s="365"/>
      <c r="BA85" s="365"/>
      <c r="BB85" s="365"/>
      <c r="BC85" s="365"/>
      <c r="BD85" s="365"/>
      <c r="BE85" s="365"/>
      <c r="BF85" s="365"/>
      <c r="BG85" s="365"/>
      <c r="BH85" s="365"/>
      <c r="BI85" s="365"/>
      <c r="BJ85" s="365"/>
      <c r="BK85" s="365"/>
      <c r="BL85" s="365"/>
      <c r="BM85" s="365"/>
      <c r="BN85" s="365"/>
      <c r="BO85" s="365"/>
      <c r="BP85" s="365"/>
      <c r="BQ85" s="365"/>
      <c r="BR85" s="365"/>
      <c r="BS85" s="365"/>
      <c r="BT85" s="365"/>
      <c r="BU85" s="365"/>
      <c r="BV85" s="365"/>
      <c r="BW85" s="365"/>
      <c r="BX85" s="365"/>
      <c r="BY85" s="365"/>
      <c r="BZ85" s="365"/>
    </row>
    <row r="86" ht="15.75" customHeight="1">
      <c r="A86" s="613"/>
      <c r="B86" s="614"/>
      <c r="C86" s="615"/>
      <c r="D86" s="614"/>
      <c r="E86" s="614"/>
      <c r="F86" s="614"/>
      <c r="U86" s="365"/>
      <c r="V86" s="365"/>
      <c r="W86" s="365"/>
      <c r="AY86" s="365"/>
      <c r="AZ86" s="365"/>
      <c r="BA86" s="365"/>
      <c r="BB86" s="365"/>
      <c r="BC86" s="365"/>
      <c r="BD86" s="365"/>
      <c r="BE86" s="365"/>
      <c r="BF86" s="365"/>
      <c r="BG86" s="365"/>
      <c r="BH86" s="365"/>
      <c r="BI86" s="365"/>
      <c r="BJ86" s="365"/>
      <c r="BK86" s="365"/>
      <c r="BL86" s="365"/>
      <c r="BM86" s="365"/>
      <c r="BN86" s="365"/>
      <c r="BO86" s="365"/>
      <c r="BP86" s="365"/>
      <c r="BQ86" s="365"/>
      <c r="BR86" s="365"/>
      <c r="BS86" s="365"/>
      <c r="BT86" s="365"/>
      <c r="BU86" s="365"/>
      <c r="BV86" s="365"/>
      <c r="BW86" s="365"/>
      <c r="BX86" s="365"/>
      <c r="BY86" s="365"/>
      <c r="BZ86" s="365"/>
    </row>
    <row r="87" ht="15.75" customHeight="1">
      <c r="A87" s="613"/>
      <c r="B87" s="614"/>
      <c r="C87" s="614"/>
      <c r="D87" s="614"/>
      <c r="E87" s="614"/>
      <c r="F87" s="614"/>
      <c r="U87" s="365"/>
      <c r="V87" s="365"/>
      <c r="W87" s="365"/>
      <c r="AY87" s="365"/>
      <c r="AZ87" s="365"/>
      <c r="BA87" s="365"/>
      <c r="BB87" s="365"/>
      <c r="BC87" s="365"/>
      <c r="BD87" s="365"/>
      <c r="BE87" s="365"/>
      <c r="BF87" s="365"/>
      <c r="BG87" s="365"/>
      <c r="BH87" s="365"/>
      <c r="BI87" s="365"/>
      <c r="BJ87" s="365"/>
      <c r="BK87" s="365"/>
      <c r="BL87" s="365"/>
      <c r="BM87" s="365"/>
      <c r="BN87" s="365"/>
      <c r="BO87" s="365"/>
      <c r="BP87" s="365"/>
      <c r="BQ87" s="365"/>
      <c r="BR87" s="365"/>
      <c r="BS87" s="365"/>
      <c r="BT87" s="365"/>
      <c r="BU87" s="365"/>
      <c r="BV87" s="365"/>
      <c r="BW87" s="365"/>
      <c r="BX87" s="365"/>
      <c r="BY87" s="365"/>
      <c r="BZ87" s="365"/>
    </row>
    <row r="88" ht="15.75" customHeight="1">
      <c r="A88" s="613"/>
      <c r="B88" s="614"/>
      <c r="C88" s="614"/>
      <c r="D88" s="614"/>
      <c r="E88" s="614"/>
      <c r="F88" s="614"/>
      <c r="U88" s="365"/>
      <c r="V88" s="365"/>
      <c r="W88" s="365"/>
      <c r="AY88" s="365"/>
      <c r="AZ88" s="365"/>
      <c r="BA88" s="365"/>
      <c r="BB88" s="365"/>
      <c r="BC88" s="365"/>
      <c r="BD88" s="365"/>
      <c r="BE88" s="365"/>
      <c r="BF88" s="365"/>
      <c r="BG88" s="365"/>
      <c r="BH88" s="365"/>
      <c r="BI88" s="365"/>
      <c r="BJ88" s="365"/>
      <c r="BK88" s="365"/>
      <c r="BL88" s="365"/>
      <c r="BM88" s="365"/>
      <c r="BN88" s="365"/>
      <c r="BO88" s="365"/>
      <c r="BP88" s="365"/>
      <c r="BQ88" s="365"/>
      <c r="BR88" s="365"/>
      <c r="BS88" s="365"/>
      <c r="BT88" s="365"/>
      <c r="BU88" s="365"/>
      <c r="BV88" s="365"/>
      <c r="BW88" s="365"/>
      <c r="BX88" s="365"/>
      <c r="BY88" s="365"/>
      <c r="BZ88" s="365"/>
    </row>
    <row r="89" ht="15.75" customHeight="1">
      <c r="A89" s="613"/>
      <c r="B89" s="614"/>
      <c r="C89" s="614"/>
      <c r="D89" s="614"/>
      <c r="E89" s="614"/>
      <c r="F89" s="614"/>
      <c r="U89" s="365"/>
      <c r="V89" s="365"/>
      <c r="W89" s="365"/>
      <c r="AY89" s="365"/>
      <c r="AZ89" s="365"/>
      <c r="BA89" s="365"/>
      <c r="BB89" s="365"/>
      <c r="BC89" s="365"/>
      <c r="BD89" s="365"/>
      <c r="BE89" s="365"/>
      <c r="BF89" s="365"/>
      <c r="BG89" s="365"/>
      <c r="BH89" s="365"/>
      <c r="BI89" s="365"/>
      <c r="BJ89" s="365"/>
      <c r="BK89" s="365"/>
      <c r="BL89" s="365"/>
      <c r="BM89" s="365"/>
      <c r="BN89" s="365"/>
      <c r="BO89" s="365"/>
      <c r="BP89" s="365"/>
      <c r="BQ89" s="365"/>
      <c r="BR89" s="365"/>
      <c r="BS89" s="365"/>
      <c r="BT89" s="365"/>
      <c r="BU89" s="365"/>
      <c r="BV89" s="365"/>
      <c r="BW89" s="365"/>
      <c r="BX89" s="365"/>
      <c r="BY89" s="365"/>
      <c r="BZ89" s="365"/>
    </row>
    <row r="90" ht="15.75" customHeight="1">
      <c r="A90" s="613"/>
      <c r="B90" s="614"/>
      <c r="C90" s="614"/>
      <c r="D90" s="614"/>
      <c r="E90" s="614"/>
      <c r="F90" s="614"/>
      <c r="U90" s="365"/>
      <c r="V90" s="365"/>
      <c r="W90" s="365"/>
      <c r="AY90" s="365"/>
      <c r="AZ90" s="365"/>
      <c r="BA90" s="365"/>
      <c r="BB90" s="365"/>
      <c r="BC90" s="365"/>
      <c r="BD90" s="365"/>
      <c r="BE90" s="365"/>
      <c r="BF90" s="365"/>
      <c r="BG90" s="365"/>
      <c r="BH90" s="365"/>
      <c r="BI90" s="365"/>
      <c r="BJ90" s="365"/>
      <c r="BK90" s="365"/>
      <c r="BL90" s="365"/>
      <c r="BM90" s="365"/>
      <c r="BN90" s="365"/>
      <c r="BO90" s="365"/>
      <c r="BP90" s="365"/>
      <c r="BQ90" s="365"/>
      <c r="BR90" s="365"/>
      <c r="BS90" s="365"/>
      <c r="BT90" s="365"/>
      <c r="BU90" s="365"/>
      <c r="BV90" s="365"/>
      <c r="BW90" s="365"/>
      <c r="BX90" s="365"/>
      <c r="BY90" s="365"/>
      <c r="BZ90" s="365"/>
    </row>
    <row r="91" ht="15.75" customHeight="1">
      <c r="A91" s="616"/>
      <c r="B91" s="616"/>
      <c r="C91" s="616"/>
      <c r="D91" s="616"/>
      <c r="E91" s="616"/>
      <c r="F91" s="616"/>
      <c r="U91" s="365"/>
      <c r="V91" s="365"/>
      <c r="W91" s="365"/>
      <c r="AY91" s="365"/>
      <c r="AZ91" s="365"/>
      <c r="BA91" s="365"/>
      <c r="BB91" s="365"/>
      <c r="BC91" s="365"/>
      <c r="BD91" s="365"/>
      <c r="BE91" s="365"/>
      <c r="BF91" s="365"/>
      <c r="BG91" s="365"/>
      <c r="BH91" s="365"/>
      <c r="BI91" s="365"/>
      <c r="BJ91" s="365"/>
      <c r="BK91" s="365"/>
      <c r="BL91" s="365"/>
      <c r="BM91" s="365"/>
      <c r="BN91" s="365"/>
      <c r="BO91" s="365"/>
      <c r="BP91" s="365"/>
      <c r="BQ91" s="365"/>
      <c r="BR91" s="365"/>
      <c r="BS91" s="365"/>
      <c r="BT91" s="365"/>
      <c r="BU91" s="365"/>
      <c r="BV91" s="365"/>
      <c r="BW91" s="365"/>
      <c r="BX91" s="365"/>
      <c r="BY91" s="365"/>
      <c r="BZ91" s="365"/>
    </row>
    <row r="92" ht="15.75" customHeight="1">
      <c r="A92" s="616"/>
      <c r="B92" s="616"/>
      <c r="C92" s="616"/>
      <c r="D92" s="616"/>
      <c r="E92" s="616"/>
      <c r="F92" s="616"/>
      <c r="U92" s="365"/>
      <c r="V92" s="365"/>
      <c r="W92" s="365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</row>
    <row r="93" ht="15.75" customHeight="1">
      <c r="U93" s="365"/>
      <c r="V93" s="365"/>
      <c r="W93" s="365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</row>
    <row r="94" ht="15.75" customHeight="1">
      <c r="U94" s="365"/>
      <c r="V94" s="365"/>
      <c r="W94" s="365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</row>
    <row r="95" ht="15.75" customHeight="1">
      <c r="U95" s="365"/>
      <c r="V95" s="365"/>
      <c r="W95" s="365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</row>
    <row r="96" ht="15.75" customHeight="1">
      <c r="U96" s="365"/>
      <c r="V96" s="365"/>
      <c r="W96" s="365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</row>
    <row r="97" ht="15.75" customHeight="1">
      <c r="U97" s="365"/>
      <c r="V97" s="365"/>
      <c r="W97" s="365"/>
    </row>
    <row r="98" ht="15.75" customHeight="1">
      <c r="U98" s="365"/>
      <c r="V98" s="365"/>
      <c r="W98" s="365"/>
    </row>
    <row r="99" ht="15.75" customHeight="1">
      <c r="U99" s="365"/>
      <c r="V99" s="365"/>
      <c r="W99" s="365"/>
    </row>
    <row r="100" ht="15.75" customHeight="1">
      <c r="U100" s="365"/>
      <c r="V100" s="365"/>
      <c r="W100" s="365"/>
    </row>
    <row r="101" ht="15.75" customHeight="1">
      <c r="U101" s="365"/>
      <c r="V101" s="365"/>
      <c r="W101" s="365"/>
    </row>
    <row r="102" ht="15.75" customHeight="1">
      <c r="U102" s="365"/>
      <c r="V102" s="365"/>
      <c r="W102" s="365"/>
    </row>
    <row r="103" ht="15.75" customHeight="1">
      <c r="U103" s="365"/>
      <c r="V103" s="365"/>
      <c r="W103" s="365"/>
    </row>
    <row r="104" ht="15.75" customHeight="1">
      <c r="U104" s="365"/>
      <c r="V104" s="365"/>
      <c r="W104" s="365"/>
    </row>
    <row r="105" ht="15.75" customHeight="1">
      <c r="U105" s="365"/>
      <c r="V105" s="365"/>
      <c r="W105" s="365"/>
    </row>
    <row r="106" ht="15.75" customHeight="1">
      <c r="U106" s="365"/>
      <c r="V106" s="365"/>
      <c r="W106" s="365"/>
    </row>
    <row r="107" ht="15.75" customHeight="1">
      <c r="U107" s="365"/>
      <c r="V107" s="365"/>
      <c r="W107" s="365"/>
    </row>
    <row r="108" ht="15.75" customHeight="1">
      <c r="U108" s="365"/>
      <c r="V108" s="365"/>
      <c r="W108" s="365"/>
    </row>
    <row r="109" ht="15.75" customHeight="1">
      <c r="U109" s="365"/>
      <c r="V109" s="365"/>
      <c r="W109" s="365"/>
    </row>
    <row r="110" ht="15.75" customHeight="1">
      <c r="U110" s="365"/>
      <c r="V110" s="365"/>
      <c r="W110" s="365"/>
    </row>
    <row r="111" ht="15.75" customHeight="1">
      <c r="U111" s="365"/>
      <c r="V111" s="365"/>
      <c r="W111" s="365"/>
    </row>
    <row r="112" ht="15.75" customHeight="1">
      <c r="U112" s="365"/>
      <c r="V112" s="365"/>
      <c r="W112" s="365"/>
    </row>
    <row r="113" ht="15.75" customHeight="1">
      <c r="U113" s="365"/>
      <c r="V113" s="365"/>
      <c r="W113" s="365"/>
    </row>
    <row r="114" ht="15.75" customHeight="1">
      <c r="U114" s="365"/>
      <c r="V114" s="365"/>
      <c r="W114" s="365"/>
    </row>
    <row r="115" ht="15.75" customHeight="1">
      <c r="U115" s="365"/>
      <c r="V115" s="365"/>
      <c r="W115" s="365"/>
    </row>
    <row r="116" ht="15.75" customHeight="1">
      <c r="U116" s="365"/>
      <c r="V116" s="365"/>
      <c r="W116" s="365"/>
    </row>
    <row r="117" ht="15.75" customHeight="1">
      <c r="U117" s="365"/>
      <c r="V117" s="365"/>
      <c r="W117" s="365"/>
    </row>
    <row r="118" ht="15.75" customHeight="1">
      <c r="U118" s="365"/>
      <c r="V118" s="365"/>
      <c r="W118" s="365"/>
    </row>
    <row r="119" ht="15.75" customHeight="1">
      <c r="U119" s="365"/>
      <c r="V119" s="365"/>
      <c r="W119" s="365"/>
    </row>
    <row r="120" ht="15.75" customHeight="1">
      <c r="U120" s="365"/>
      <c r="V120" s="365"/>
      <c r="W120" s="365"/>
    </row>
    <row r="121" ht="15.75" customHeight="1">
      <c r="U121" s="365"/>
      <c r="V121" s="365"/>
      <c r="W121" s="365"/>
    </row>
    <row r="122" ht="15.75" customHeight="1">
      <c r="U122" s="365"/>
      <c r="V122" s="365"/>
      <c r="W122" s="365"/>
    </row>
    <row r="123" ht="15.75" customHeight="1">
      <c r="U123" s="365"/>
      <c r="V123" s="365"/>
      <c r="W123" s="365"/>
    </row>
    <row r="124" ht="15.75" customHeight="1">
      <c r="U124" s="365"/>
      <c r="V124" s="365"/>
      <c r="W124" s="365"/>
    </row>
    <row r="125" ht="15.75" customHeight="1">
      <c r="U125" s="365"/>
      <c r="V125" s="365"/>
      <c r="W125" s="365"/>
    </row>
    <row r="126" ht="15.75" customHeight="1">
      <c r="U126" s="365"/>
      <c r="V126" s="365"/>
      <c r="W126" s="365"/>
    </row>
    <row r="127" ht="15.75" customHeight="1">
      <c r="U127" s="365"/>
      <c r="V127" s="365"/>
      <c r="W127" s="365"/>
    </row>
    <row r="128" ht="15.75" customHeight="1">
      <c r="U128" s="365"/>
      <c r="V128" s="365"/>
      <c r="W128" s="365"/>
    </row>
    <row r="129" ht="15.75" customHeight="1">
      <c r="U129" s="365"/>
      <c r="V129" s="365"/>
      <c r="W129" s="365"/>
    </row>
    <row r="130" ht="15.75" customHeight="1">
      <c r="U130" s="365"/>
      <c r="V130" s="365"/>
      <c r="W130" s="365"/>
    </row>
    <row r="131" ht="15.75" customHeight="1">
      <c r="U131" s="365"/>
      <c r="V131" s="365"/>
      <c r="W131" s="365"/>
    </row>
    <row r="132" ht="15.75" customHeight="1">
      <c r="U132" s="365"/>
      <c r="V132" s="365"/>
      <c r="W132" s="365"/>
    </row>
    <row r="133" ht="15.75" customHeight="1">
      <c r="U133" s="365"/>
      <c r="V133" s="365"/>
      <c r="W133" s="365"/>
    </row>
    <row r="134" ht="15.75" customHeight="1">
      <c r="U134" s="365"/>
      <c r="V134" s="365"/>
      <c r="W134" s="365"/>
    </row>
    <row r="135" ht="15.75" customHeight="1">
      <c r="U135" s="365"/>
      <c r="V135" s="365"/>
      <c r="W135" s="365"/>
    </row>
    <row r="136" ht="15.75" customHeight="1">
      <c r="U136" s="365"/>
      <c r="V136" s="365"/>
      <c r="W136" s="365"/>
    </row>
    <row r="137" ht="15.75" customHeight="1">
      <c r="U137" s="365"/>
      <c r="V137" s="365"/>
      <c r="W137" s="365"/>
    </row>
    <row r="138" ht="15.75" customHeight="1">
      <c r="U138" s="365"/>
      <c r="V138" s="365"/>
      <c r="W138" s="365"/>
    </row>
    <row r="139" ht="15.75" customHeight="1">
      <c r="U139" s="365"/>
      <c r="V139" s="365"/>
      <c r="W139" s="365"/>
    </row>
    <row r="140" ht="15.75" customHeight="1">
      <c r="U140" s="365"/>
      <c r="V140" s="365"/>
      <c r="W140" s="365"/>
    </row>
    <row r="141" ht="15.75" customHeight="1">
      <c r="U141" s="365"/>
      <c r="V141" s="365"/>
      <c r="W141" s="365"/>
    </row>
    <row r="142" ht="15.75" customHeight="1">
      <c r="U142" s="365"/>
      <c r="V142" s="365"/>
      <c r="W142" s="365"/>
    </row>
    <row r="143" ht="15.75" customHeight="1">
      <c r="U143" s="365"/>
      <c r="V143" s="365"/>
      <c r="W143" s="365"/>
    </row>
    <row r="144" ht="15.75" customHeight="1">
      <c r="U144" s="365"/>
      <c r="V144" s="365"/>
      <c r="W144" s="365"/>
    </row>
    <row r="145" ht="15.75" customHeight="1">
      <c r="U145" s="365"/>
      <c r="V145" s="365"/>
      <c r="W145" s="365"/>
    </row>
    <row r="146" ht="15.75" customHeight="1">
      <c r="U146" s="365"/>
      <c r="V146" s="365"/>
      <c r="W146" s="365"/>
    </row>
    <row r="147" ht="15.75" customHeight="1">
      <c r="U147" s="365"/>
      <c r="V147" s="365"/>
      <c r="W147" s="365"/>
    </row>
    <row r="148" ht="15.75" customHeight="1">
      <c r="U148" s="365"/>
      <c r="V148" s="365"/>
      <c r="W148" s="365"/>
    </row>
    <row r="149" ht="15.75" customHeight="1">
      <c r="U149" s="365"/>
      <c r="V149" s="365"/>
      <c r="W149" s="365"/>
    </row>
    <row r="150" ht="15.75" customHeight="1">
      <c r="U150" s="365"/>
      <c r="V150" s="365"/>
      <c r="W150" s="365"/>
    </row>
    <row r="151" ht="15.75" customHeight="1">
      <c r="U151" s="365"/>
      <c r="V151" s="365"/>
      <c r="W151" s="365"/>
    </row>
    <row r="152" ht="15.75" customHeight="1">
      <c r="U152" s="365"/>
      <c r="V152" s="365"/>
      <c r="W152" s="365"/>
    </row>
    <row r="153" ht="15.75" customHeight="1">
      <c r="U153" s="365"/>
      <c r="V153" s="365"/>
      <c r="W153" s="365"/>
    </row>
    <row r="154" ht="15.75" customHeight="1">
      <c r="U154" s="365"/>
      <c r="V154" s="365"/>
      <c r="W154" s="365"/>
    </row>
    <row r="155" ht="15.75" customHeight="1">
      <c r="U155" s="365"/>
      <c r="V155" s="365"/>
      <c r="W155" s="365"/>
    </row>
    <row r="156" ht="15.75" customHeight="1">
      <c r="U156" s="365"/>
      <c r="V156" s="365"/>
      <c r="W156" s="365"/>
    </row>
    <row r="157" ht="15.75" customHeight="1">
      <c r="U157" s="365"/>
      <c r="V157" s="365"/>
      <c r="W157" s="365"/>
    </row>
    <row r="158" ht="15.75" customHeight="1">
      <c r="U158" s="365"/>
      <c r="V158" s="365"/>
      <c r="W158" s="365"/>
    </row>
    <row r="159" ht="15.75" customHeight="1">
      <c r="U159" s="365"/>
      <c r="V159" s="365"/>
      <c r="W159" s="365"/>
    </row>
    <row r="160" ht="15.75" customHeight="1">
      <c r="U160" s="365"/>
      <c r="V160" s="365"/>
      <c r="W160" s="365"/>
    </row>
    <row r="161" ht="15.75" customHeight="1">
      <c r="U161" s="365"/>
      <c r="V161" s="365"/>
      <c r="W161" s="365"/>
    </row>
    <row r="162" ht="15.75" customHeight="1">
      <c r="U162" s="365"/>
      <c r="V162" s="365"/>
      <c r="W162" s="365"/>
    </row>
    <row r="163" ht="15.75" customHeight="1">
      <c r="U163" s="365"/>
      <c r="V163" s="365"/>
      <c r="W163" s="365"/>
    </row>
    <row r="164" ht="15.75" customHeight="1">
      <c r="U164" s="365"/>
      <c r="V164" s="365"/>
      <c r="W164" s="365"/>
    </row>
    <row r="165" ht="15.75" customHeight="1">
      <c r="U165" s="365"/>
      <c r="V165" s="365"/>
      <c r="W165" s="365"/>
    </row>
    <row r="166" ht="15.75" customHeight="1">
      <c r="U166" s="365"/>
      <c r="V166" s="365"/>
      <c r="W166" s="365"/>
    </row>
    <row r="167" ht="15.75" customHeight="1">
      <c r="U167" s="365"/>
      <c r="V167" s="365"/>
      <c r="W167" s="365"/>
    </row>
    <row r="168" ht="15.75" customHeight="1">
      <c r="U168" s="365"/>
      <c r="V168" s="365"/>
      <c r="W168" s="365"/>
    </row>
    <row r="169" ht="15.75" customHeight="1">
      <c r="U169" s="365"/>
      <c r="V169" s="365"/>
      <c r="W169" s="365"/>
    </row>
    <row r="170" ht="15.75" customHeight="1">
      <c r="U170" s="365"/>
      <c r="V170" s="365"/>
      <c r="W170" s="365"/>
    </row>
    <row r="171" ht="15.75" customHeight="1">
      <c r="U171" s="365"/>
      <c r="V171" s="365"/>
      <c r="W171" s="365"/>
    </row>
    <row r="172" ht="15.75" customHeight="1">
      <c r="U172" s="365"/>
      <c r="V172" s="365"/>
      <c r="W172" s="365"/>
    </row>
    <row r="173" ht="15.75" customHeight="1">
      <c r="U173" s="365"/>
      <c r="V173" s="365"/>
      <c r="W173" s="365"/>
    </row>
    <row r="174" ht="15.75" customHeight="1">
      <c r="U174" s="365"/>
      <c r="V174" s="365"/>
      <c r="W174" s="365"/>
    </row>
    <row r="175" ht="15.75" customHeight="1">
      <c r="U175" s="365"/>
      <c r="V175" s="365"/>
      <c r="W175" s="365"/>
    </row>
    <row r="176" ht="15.75" customHeight="1">
      <c r="U176" s="365"/>
      <c r="V176" s="365"/>
      <c r="W176" s="365"/>
    </row>
    <row r="177" ht="15.75" customHeight="1">
      <c r="U177" s="365"/>
      <c r="V177" s="365"/>
      <c r="W177" s="365"/>
    </row>
    <row r="178" ht="15.75" customHeight="1">
      <c r="U178" s="365"/>
      <c r="V178" s="365"/>
      <c r="W178" s="365"/>
    </row>
    <row r="179" ht="15.75" customHeight="1">
      <c r="U179" s="365"/>
      <c r="V179" s="365"/>
      <c r="W179" s="365"/>
    </row>
    <row r="180" ht="15.75" customHeight="1">
      <c r="U180" s="365"/>
      <c r="V180" s="365"/>
      <c r="W180" s="365"/>
    </row>
    <row r="181" ht="15.75" customHeight="1">
      <c r="U181" s="365"/>
      <c r="V181" s="365"/>
      <c r="W181" s="365"/>
    </row>
    <row r="182" ht="15.75" customHeight="1">
      <c r="U182" s="365"/>
      <c r="V182" s="365"/>
      <c r="W182" s="365"/>
    </row>
    <row r="183" ht="15.75" customHeight="1">
      <c r="U183" s="365"/>
      <c r="V183" s="365"/>
      <c r="W183" s="365"/>
    </row>
    <row r="184" ht="15.75" customHeight="1">
      <c r="U184" s="365"/>
      <c r="V184" s="365"/>
      <c r="W184" s="365"/>
    </row>
    <row r="185" ht="15.75" customHeight="1">
      <c r="U185" s="365"/>
      <c r="V185" s="365"/>
      <c r="W185" s="365"/>
    </row>
    <row r="186" ht="15.75" customHeight="1">
      <c r="U186" s="365"/>
      <c r="V186" s="365"/>
      <c r="W186" s="365"/>
    </row>
    <row r="187" ht="15.75" customHeight="1">
      <c r="U187" s="365"/>
      <c r="V187" s="365"/>
      <c r="W187" s="365"/>
    </row>
    <row r="188" ht="15.75" customHeight="1">
      <c r="U188" s="365"/>
      <c r="V188" s="365"/>
      <c r="W188" s="365"/>
    </row>
    <row r="189" ht="15.75" customHeight="1">
      <c r="U189" s="365"/>
      <c r="V189" s="365"/>
      <c r="W189" s="365"/>
    </row>
    <row r="190" ht="15.75" customHeight="1">
      <c r="U190" s="365"/>
      <c r="V190" s="365"/>
      <c r="W190" s="365"/>
    </row>
    <row r="191" ht="15.75" customHeight="1">
      <c r="U191" s="365"/>
      <c r="V191" s="365"/>
      <c r="W191" s="365"/>
    </row>
    <row r="192" ht="15.75" customHeight="1">
      <c r="U192" s="365"/>
      <c r="V192" s="365"/>
      <c r="W192" s="365"/>
    </row>
    <row r="193" ht="15.75" customHeight="1">
      <c r="U193" s="365"/>
      <c r="V193" s="365"/>
      <c r="W193" s="365"/>
    </row>
    <row r="194" ht="15.75" customHeight="1">
      <c r="U194" s="365"/>
      <c r="V194" s="365"/>
      <c r="W194" s="365"/>
    </row>
    <row r="195" ht="15.75" customHeight="1">
      <c r="U195" s="365"/>
      <c r="V195" s="365"/>
      <c r="W195" s="365"/>
    </row>
    <row r="196" ht="15.75" customHeight="1">
      <c r="U196" s="365"/>
      <c r="V196" s="365"/>
      <c r="W196" s="365"/>
    </row>
    <row r="197" ht="15.75" customHeight="1">
      <c r="U197" s="365"/>
      <c r="V197" s="365"/>
      <c r="W197" s="365"/>
    </row>
    <row r="198" ht="15.75" customHeight="1">
      <c r="U198" s="365"/>
      <c r="V198" s="365"/>
      <c r="W198" s="365"/>
    </row>
    <row r="199" ht="15.75" customHeight="1">
      <c r="U199" s="365"/>
      <c r="V199" s="365"/>
      <c r="W199" s="365"/>
    </row>
    <row r="200" ht="15.75" customHeight="1">
      <c r="U200" s="365"/>
      <c r="V200" s="365"/>
      <c r="W200" s="365"/>
    </row>
    <row r="201" ht="15.75" customHeight="1">
      <c r="U201" s="365"/>
      <c r="V201" s="365"/>
      <c r="W201" s="365"/>
    </row>
    <row r="202" ht="15.75" customHeight="1">
      <c r="U202" s="365"/>
      <c r="V202" s="365"/>
      <c r="W202" s="365"/>
    </row>
    <row r="203" ht="15.75" customHeight="1">
      <c r="U203" s="365"/>
      <c r="V203" s="365"/>
      <c r="W203" s="365"/>
    </row>
    <row r="204" ht="15.75" customHeight="1">
      <c r="U204" s="365"/>
      <c r="V204" s="365"/>
      <c r="W204" s="365"/>
    </row>
    <row r="205" ht="15.75" customHeight="1">
      <c r="U205" s="365"/>
      <c r="V205" s="365"/>
      <c r="W205" s="365"/>
    </row>
    <row r="206" ht="15.75" customHeight="1">
      <c r="U206" s="365"/>
      <c r="V206" s="365"/>
      <c r="W206" s="365"/>
    </row>
    <row r="207" ht="15.75" customHeight="1">
      <c r="U207" s="365"/>
      <c r="V207" s="365"/>
      <c r="W207" s="365"/>
    </row>
    <row r="208" ht="15.75" customHeight="1">
      <c r="U208" s="365"/>
      <c r="V208" s="365"/>
      <c r="W208" s="365"/>
    </row>
    <row r="209" ht="15.75" customHeight="1">
      <c r="U209" s="365"/>
      <c r="V209" s="365"/>
      <c r="W209" s="365"/>
    </row>
    <row r="210" ht="15.75" customHeight="1">
      <c r="U210" s="365"/>
      <c r="V210" s="365"/>
      <c r="W210" s="365"/>
    </row>
    <row r="211" ht="15.75" customHeight="1">
      <c r="U211" s="365"/>
      <c r="V211" s="365"/>
      <c r="W211" s="365"/>
    </row>
    <row r="212" ht="15.75" customHeight="1">
      <c r="U212" s="365"/>
      <c r="V212" s="365"/>
      <c r="W212" s="365"/>
    </row>
    <row r="213" ht="15.75" customHeight="1">
      <c r="U213" s="365"/>
      <c r="V213" s="365"/>
      <c r="W213" s="365"/>
    </row>
    <row r="214" ht="15.75" customHeight="1">
      <c r="U214" s="365"/>
      <c r="V214" s="365"/>
      <c r="W214" s="365"/>
    </row>
    <row r="215" ht="15.75" customHeight="1">
      <c r="U215" s="365"/>
      <c r="V215" s="365"/>
      <c r="W215" s="365"/>
    </row>
    <row r="216" ht="15.75" customHeight="1">
      <c r="U216" s="365"/>
      <c r="V216" s="365"/>
      <c r="W216" s="365"/>
    </row>
    <row r="217" ht="15.75" customHeight="1">
      <c r="U217" s="365"/>
      <c r="V217" s="365"/>
      <c r="W217" s="365"/>
    </row>
    <row r="218" ht="15.75" customHeight="1">
      <c r="U218" s="365"/>
      <c r="V218" s="365"/>
      <c r="W218" s="365"/>
    </row>
    <row r="219" ht="15.75" customHeight="1">
      <c r="U219" s="365"/>
      <c r="V219" s="365"/>
      <c r="W219" s="365"/>
    </row>
    <row r="220" ht="15.75" customHeight="1">
      <c r="U220" s="365"/>
      <c r="V220" s="365"/>
      <c r="W220" s="365"/>
    </row>
    <row r="221" ht="15.75" customHeight="1">
      <c r="U221" s="365"/>
      <c r="V221" s="365"/>
      <c r="W221" s="365"/>
    </row>
    <row r="222" ht="15.75" customHeight="1">
      <c r="U222" s="365"/>
      <c r="V222" s="365"/>
      <c r="W222" s="365"/>
    </row>
    <row r="223" ht="15.75" customHeight="1">
      <c r="U223" s="365"/>
      <c r="V223" s="365"/>
      <c r="W223" s="365"/>
    </row>
    <row r="224" ht="15.75" customHeight="1">
      <c r="U224" s="365"/>
      <c r="V224" s="365"/>
      <c r="W224" s="365"/>
    </row>
    <row r="225" ht="15.75" customHeight="1">
      <c r="U225" s="365"/>
      <c r="V225" s="365"/>
      <c r="W225" s="365"/>
    </row>
    <row r="226" ht="15.75" customHeight="1">
      <c r="U226" s="365"/>
      <c r="V226" s="365"/>
      <c r="W226" s="365"/>
    </row>
    <row r="227" ht="15.75" customHeight="1">
      <c r="U227" s="365"/>
      <c r="V227" s="365"/>
      <c r="W227" s="365"/>
    </row>
    <row r="228" ht="15.75" customHeight="1">
      <c r="U228" s="365"/>
      <c r="V228" s="365"/>
      <c r="W228" s="365"/>
    </row>
    <row r="229" ht="15.75" customHeight="1">
      <c r="U229" s="365"/>
      <c r="V229" s="365"/>
      <c r="W229" s="365"/>
    </row>
    <row r="230" ht="15.75" customHeight="1">
      <c r="U230" s="365"/>
      <c r="V230" s="365"/>
      <c r="W230" s="365"/>
    </row>
    <row r="231" ht="15.75" customHeight="1">
      <c r="U231" s="365"/>
      <c r="V231" s="365"/>
      <c r="W231" s="365"/>
    </row>
    <row r="232" ht="15.75" customHeight="1">
      <c r="U232" s="365"/>
      <c r="V232" s="365"/>
      <c r="W232" s="365"/>
    </row>
    <row r="233" ht="15.75" customHeight="1">
      <c r="U233" s="365"/>
      <c r="V233" s="365"/>
      <c r="W233" s="365"/>
    </row>
    <row r="234" ht="15.75" customHeight="1">
      <c r="U234" s="365"/>
      <c r="V234" s="365"/>
      <c r="W234" s="365"/>
    </row>
    <row r="235" ht="15.75" customHeight="1">
      <c r="U235" s="365"/>
      <c r="V235" s="365"/>
      <c r="W235" s="365"/>
    </row>
    <row r="236" ht="15.75" customHeight="1">
      <c r="U236" s="365"/>
      <c r="V236" s="365"/>
      <c r="W236" s="365"/>
    </row>
    <row r="237" ht="15.75" customHeight="1">
      <c r="U237" s="365"/>
      <c r="V237" s="365"/>
      <c r="W237" s="365"/>
    </row>
    <row r="238" ht="15.75" customHeight="1">
      <c r="U238" s="365"/>
      <c r="V238" s="365"/>
      <c r="W238" s="365"/>
    </row>
    <row r="239" ht="15.75" customHeight="1">
      <c r="U239" s="365"/>
      <c r="V239" s="365"/>
      <c r="W239" s="365"/>
    </row>
    <row r="240" ht="15.75" customHeight="1">
      <c r="U240" s="365"/>
      <c r="V240" s="365"/>
      <c r="W240" s="365"/>
    </row>
    <row r="241" ht="15.75" customHeight="1">
      <c r="U241" s="365"/>
      <c r="V241" s="365"/>
      <c r="W241" s="365"/>
    </row>
    <row r="242" ht="15.75" customHeight="1">
      <c r="U242" s="365"/>
      <c r="V242" s="365"/>
      <c r="W242" s="365"/>
    </row>
    <row r="243" ht="15.75" customHeight="1">
      <c r="U243" s="365"/>
      <c r="V243" s="365"/>
      <c r="W243" s="365"/>
    </row>
    <row r="244" ht="15.75" customHeight="1">
      <c r="U244" s="365"/>
      <c r="V244" s="365"/>
      <c r="W244" s="365"/>
    </row>
    <row r="245" ht="15.75" customHeight="1">
      <c r="U245" s="365"/>
      <c r="V245" s="365"/>
      <c r="W245" s="365"/>
    </row>
    <row r="246" ht="15.75" customHeight="1">
      <c r="U246" s="365"/>
      <c r="V246" s="365"/>
      <c r="W246" s="365"/>
    </row>
    <row r="247" ht="15.75" customHeight="1">
      <c r="U247" s="365"/>
      <c r="V247" s="365"/>
      <c r="W247" s="365"/>
    </row>
    <row r="248" ht="15.75" customHeight="1">
      <c r="U248" s="365"/>
      <c r="V248" s="365"/>
      <c r="W248" s="365"/>
    </row>
    <row r="249" ht="15.75" customHeight="1">
      <c r="U249" s="365"/>
      <c r="V249" s="365"/>
      <c r="W249" s="365"/>
    </row>
    <row r="250" ht="15.75" customHeight="1">
      <c r="U250" s="365"/>
      <c r="V250" s="365"/>
      <c r="W250" s="365"/>
    </row>
    <row r="251" ht="15.75" customHeight="1">
      <c r="U251" s="365"/>
      <c r="V251" s="365"/>
      <c r="W251" s="365"/>
    </row>
    <row r="252" ht="15.75" customHeight="1">
      <c r="U252" s="365"/>
      <c r="V252" s="365"/>
      <c r="W252" s="365"/>
    </row>
    <row r="253" ht="15.75" customHeight="1">
      <c r="U253" s="365"/>
      <c r="V253" s="365"/>
      <c r="W253" s="365"/>
    </row>
    <row r="254" ht="15.75" customHeight="1">
      <c r="U254" s="365"/>
      <c r="V254" s="365"/>
      <c r="W254" s="365"/>
    </row>
    <row r="255" ht="15.75" customHeight="1">
      <c r="U255" s="365"/>
      <c r="V255" s="365"/>
      <c r="W255" s="365"/>
    </row>
    <row r="256" ht="15.75" customHeight="1">
      <c r="U256" s="365"/>
      <c r="V256" s="365"/>
      <c r="W256" s="365"/>
    </row>
    <row r="257" ht="15.75" customHeight="1">
      <c r="U257" s="365"/>
      <c r="V257" s="365"/>
      <c r="W257" s="365"/>
    </row>
    <row r="258" ht="15.75" customHeight="1">
      <c r="U258" s="365"/>
      <c r="V258" s="365"/>
      <c r="W258" s="365"/>
    </row>
    <row r="259" ht="15.75" customHeight="1">
      <c r="U259" s="365"/>
      <c r="V259" s="365"/>
      <c r="W259" s="365"/>
    </row>
    <row r="260" ht="15.75" customHeight="1">
      <c r="U260" s="365"/>
      <c r="V260" s="365"/>
      <c r="W260" s="365"/>
    </row>
    <row r="261" ht="15.75" customHeight="1">
      <c r="U261" s="365"/>
      <c r="V261" s="365"/>
      <c r="W261" s="365"/>
    </row>
    <row r="262" ht="15.75" customHeight="1">
      <c r="U262" s="365"/>
      <c r="V262" s="365"/>
      <c r="W262" s="365"/>
    </row>
    <row r="263" ht="15.75" customHeight="1">
      <c r="U263" s="365"/>
      <c r="V263" s="365"/>
      <c r="W263" s="365"/>
    </row>
    <row r="264" ht="15.75" customHeight="1">
      <c r="U264" s="365"/>
      <c r="V264" s="365"/>
      <c r="W264" s="365"/>
    </row>
    <row r="265" ht="15.75" customHeight="1">
      <c r="U265" s="365"/>
      <c r="V265" s="365"/>
      <c r="W265" s="365"/>
    </row>
    <row r="266" ht="15.75" customHeight="1">
      <c r="U266" s="365"/>
      <c r="V266" s="365"/>
      <c r="W266" s="365"/>
    </row>
    <row r="267" ht="15.75" customHeight="1">
      <c r="U267" s="365"/>
      <c r="V267" s="365"/>
      <c r="W267" s="365"/>
    </row>
    <row r="268" ht="15.75" customHeight="1">
      <c r="U268" s="365"/>
      <c r="V268" s="365"/>
      <c r="W268" s="365"/>
    </row>
    <row r="269" ht="15.75" customHeight="1">
      <c r="U269" s="365"/>
      <c r="V269" s="365"/>
      <c r="W269" s="365"/>
    </row>
    <row r="270" ht="15.75" customHeight="1">
      <c r="U270" s="365"/>
      <c r="V270" s="365"/>
      <c r="W270" s="365"/>
    </row>
    <row r="271" ht="15.75" customHeight="1">
      <c r="U271" s="365"/>
      <c r="V271" s="365"/>
      <c r="W271" s="365"/>
    </row>
    <row r="272" ht="15.75" customHeight="1">
      <c r="U272" s="365"/>
      <c r="V272" s="365"/>
      <c r="W272" s="365"/>
    </row>
    <row r="273" ht="15.75" customHeight="1">
      <c r="U273" s="365"/>
      <c r="V273" s="365"/>
      <c r="W273" s="365"/>
    </row>
    <row r="274" ht="15.75" customHeight="1">
      <c r="U274" s="365"/>
      <c r="V274" s="365"/>
      <c r="W274" s="365"/>
    </row>
    <row r="275" ht="15.75" customHeight="1">
      <c r="U275" s="365"/>
      <c r="V275" s="365"/>
      <c r="W275" s="365"/>
    </row>
    <row r="276" ht="15.75" customHeight="1">
      <c r="U276" s="365"/>
      <c r="V276" s="365"/>
      <c r="W276" s="365"/>
    </row>
    <row r="277" ht="15.75" customHeight="1">
      <c r="U277" s="365"/>
      <c r="V277" s="365"/>
      <c r="W277" s="365"/>
    </row>
    <row r="278" ht="15.75" customHeight="1">
      <c r="U278" s="365"/>
      <c r="V278" s="365"/>
      <c r="W278" s="365"/>
    </row>
    <row r="279" ht="15.75" customHeight="1">
      <c r="U279" s="365"/>
      <c r="V279" s="365"/>
      <c r="W279" s="365"/>
    </row>
    <row r="280" ht="15.75" customHeight="1">
      <c r="U280" s="365"/>
      <c r="V280" s="365"/>
      <c r="W280" s="365"/>
    </row>
    <row r="281" ht="15.75" customHeight="1">
      <c r="U281" s="365"/>
      <c r="V281" s="365"/>
      <c r="W281" s="365"/>
    </row>
    <row r="282" ht="15.75" customHeight="1">
      <c r="U282" s="365"/>
      <c r="V282" s="365"/>
      <c r="W282" s="365"/>
    </row>
    <row r="283" ht="15.75" customHeight="1">
      <c r="U283" s="365"/>
      <c r="V283" s="365"/>
      <c r="W283" s="365"/>
    </row>
    <row r="284" ht="15.75" customHeight="1">
      <c r="U284" s="365"/>
      <c r="V284" s="365"/>
      <c r="W284" s="365"/>
    </row>
    <row r="285" ht="15.75" customHeight="1">
      <c r="U285" s="365"/>
      <c r="V285" s="365"/>
      <c r="W285" s="365"/>
    </row>
    <row r="286" ht="15.75" customHeight="1">
      <c r="U286" s="365"/>
      <c r="V286" s="365"/>
      <c r="W286" s="365"/>
    </row>
    <row r="287" ht="15.75" customHeight="1">
      <c r="U287" s="365"/>
      <c r="V287" s="365"/>
      <c r="W287" s="365"/>
    </row>
    <row r="288" ht="15.75" customHeight="1">
      <c r="U288" s="365"/>
      <c r="V288" s="365"/>
      <c r="W288" s="365"/>
    </row>
    <row r="289" ht="15.75" customHeight="1">
      <c r="U289" s="365"/>
      <c r="V289" s="365"/>
      <c r="W289" s="365"/>
    </row>
    <row r="290" ht="15.75" customHeight="1">
      <c r="U290" s="365"/>
      <c r="V290" s="365"/>
      <c r="W290" s="365"/>
    </row>
    <row r="291" ht="15.75" customHeight="1">
      <c r="U291" s="365"/>
      <c r="V291" s="365"/>
      <c r="W291" s="365"/>
    </row>
    <row r="292" ht="15.75" customHeight="1">
      <c r="U292" s="365"/>
      <c r="V292" s="365"/>
      <c r="W292" s="365"/>
    </row>
    <row r="293" ht="15.75" customHeight="1">
      <c r="U293" s="365"/>
      <c r="V293" s="365"/>
      <c r="W293" s="365"/>
    </row>
    <row r="294" ht="15.75" customHeight="1">
      <c r="U294" s="365"/>
      <c r="V294" s="365"/>
      <c r="W294" s="365"/>
    </row>
    <row r="295" ht="15.75" customHeight="1">
      <c r="U295" s="365"/>
      <c r="V295" s="365"/>
      <c r="W295" s="365"/>
    </row>
    <row r="296" ht="15.75" customHeight="1">
      <c r="U296" s="365"/>
      <c r="V296" s="365"/>
      <c r="W296" s="365"/>
    </row>
    <row r="297" ht="15.75" customHeight="1">
      <c r="U297" s="365"/>
      <c r="V297" s="365"/>
      <c r="W297" s="365"/>
    </row>
    <row r="298" ht="15.75" customHeight="1">
      <c r="U298" s="365"/>
      <c r="V298" s="365"/>
      <c r="W298" s="365"/>
    </row>
    <row r="299" ht="15.75" customHeight="1">
      <c r="U299" s="365"/>
      <c r="V299" s="365"/>
      <c r="W299" s="365"/>
    </row>
    <row r="300" ht="15.75" customHeight="1">
      <c r="U300" s="365"/>
      <c r="V300" s="365"/>
      <c r="W300" s="365"/>
    </row>
    <row r="301" ht="15.75" customHeight="1">
      <c r="U301" s="365"/>
      <c r="V301" s="365"/>
      <c r="W301" s="365"/>
    </row>
    <row r="302" ht="15.75" customHeight="1">
      <c r="U302" s="365"/>
      <c r="V302" s="365"/>
      <c r="W302" s="365"/>
    </row>
    <row r="303" ht="15.75" customHeight="1">
      <c r="U303" s="365"/>
      <c r="V303" s="365"/>
      <c r="W303" s="365"/>
    </row>
    <row r="304" ht="15.75" customHeight="1">
      <c r="U304" s="365"/>
      <c r="V304" s="365"/>
      <c r="W304" s="365"/>
    </row>
    <row r="305" ht="15.75" customHeight="1">
      <c r="U305" s="365"/>
      <c r="V305" s="365"/>
      <c r="W305" s="365"/>
    </row>
    <row r="306" ht="15.75" customHeight="1">
      <c r="U306" s="365"/>
      <c r="V306" s="365"/>
      <c r="W306" s="365"/>
    </row>
    <row r="307" ht="15.75" customHeight="1">
      <c r="U307" s="365"/>
      <c r="V307" s="365"/>
      <c r="W307" s="365"/>
    </row>
    <row r="308" ht="15.75" customHeight="1">
      <c r="U308" s="365"/>
      <c r="V308" s="365"/>
      <c r="W308" s="365"/>
    </row>
    <row r="309" ht="15.75" customHeight="1">
      <c r="U309" s="365"/>
      <c r="V309" s="365"/>
      <c r="W309" s="365"/>
    </row>
    <row r="310" ht="15.75" customHeight="1">
      <c r="U310" s="365"/>
      <c r="V310" s="365"/>
      <c r="W310" s="365"/>
    </row>
    <row r="311" ht="15.75" customHeight="1">
      <c r="U311" s="365"/>
      <c r="V311" s="365"/>
      <c r="W311" s="365"/>
    </row>
    <row r="312" ht="15.75" customHeight="1">
      <c r="U312" s="365"/>
      <c r="V312" s="365"/>
      <c r="W312" s="365"/>
    </row>
    <row r="313" ht="15.75" customHeight="1">
      <c r="U313" s="365"/>
      <c r="V313" s="365"/>
      <c r="W313" s="365"/>
    </row>
    <row r="314" ht="15.75" customHeight="1">
      <c r="U314" s="365"/>
      <c r="V314" s="365"/>
      <c r="W314" s="365"/>
    </row>
    <row r="315" ht="15.75" customHeight="1">
      <c r="U315" s="365"/>
      <c r="V315" s="365"/>
      <c r="W315" s="365"/>
    </row>
    <row r="316" ht="15.75" customHeight="1">
      <c r="U316" s="365"/>
      <c r="V316" s="365"/>
      <c r="W316" s="365"/>
    </row>
    <row r="317" ht="15.75" customHeight="1">
      <c r="U317" s="365"/>
      <c r="V317" s="365"/>
      <c r="W317" s="365"/>
    </row>
    <row r="318" ht="15.75" customHeight="1">
      <c r="U318" s="365"/>
      <c r="V318" s="365"/>
      <c r="W318" s="365"/>
    </row>
    <row r="319" ht="15.75" customHeight="1">
      <c r="U319" s="365"/>
      <c r="V319" s="365"/>
      <c r="W319" s="365"/>
    </row>
    <row r="320" ht="15.75" customHeight="1">
      <c r="U320" s="365"/>
      <c r="V320" s="365"/>
      <c r="W320" s="365"/>
    </row>
    <row r="321" ht="15.75" customHeight="1">
      <c r="U321" s="365"/>
      <c r="V321" s="365"/>
      <c r="W321" s="365"/>
    </row>
    <row r="322" ht="15.75" customHeight="1">
      <c r="U322" s="365"/>
      <c r="V322" s="365"/>
      <c r="W322" s="365"/>
    </row>
    <row r="323" ht="15.75" customHeight="1">
      <c r="U323" s="365"/>
      <c r="V323" s="365"/>
      <c r="W323" s="365"/>
    </row>
    <row r="324" ht="15.75" customHeight="1">
      <c r="U324" s="365"/>
      <c r="V324" s="365"/>
      <c r="W324" s="365"/>
    </row>
    <row r="325" ht="15.75" customHeight="1">
      <c r="U325" s="365"/>
      <c r="V325" s="365"/>
      <c r="W325" s="365"/>
    </row>
    <row r="326" ht="15.75" customHeight="1">
      <c r="U326" s="365"/>
      <c r="V326" s="365"/>
      <c r="W326" s="365"/>
    </row>
    <row r="327" ht="15.75" customHeight="1">
      <c r="U327" s="365"/>
      <c r="V327" s="365"/>
      <c r="W327" s="365"/>
    </row>
    <row r="328" ht="15.75" customHeight="1">
      <c r="U328" s="365"/>
      <c r="V328" s="365"/>
      <c r="W328" s="365"/>
    </row>
    <row r="329" ht="15.75" customHeight="1">
      <c r="U329" s="365"/>
      <c r="V329" s="365"/>
      <c r="W329" s="365"/>
    </row>
    <row r="330" ht="15.75" customHeight="1">
      <c r="U330" s="365"/>
      <c r="V330" s="365"/>
      <c r="W330" s="365"/>
    </row>
    <row r="331" ht="15.75" customHeight="1">
      <c r="U331" s="365"/>
      <c r="V331" s="365"/>
      <c r="W331" s="365"/>
    </row>
    <row r="332" ht="15.75" customHeight="1">
      <c r="U332" s="365"/>
      <c r="V332" s="365"/>
      <c r="W332" s="365"/>
    </row>
    <row r="333" ht="15.75" customHeight="1">
      <c r="U333" s="365"/>
      <c r="V333" s="365"/>
      <c r="W333" s="365"/>
    </row>
    <row r="334" ht="15.75" customHeight="1">
      <c r="U334" s="365"/>
      <c r="V334" s="365"/>
      <c r="W334" s="365"/>
    </row>
    <row r="335" ht="15.75" customHeight="1">
      <c r="U335" s="365"/>
      <c r="V335" s="365"/>
      <c r="W335" s="365"/>
    </row>
    <row r="336" ht="15.75" customHeight="1">
      <c r="U336" s="365"/>
      <c r="V336" s="365"/>
      <c r="W336" s="365"/>
    </row>
    <row r="337" ht="15.75" customHeight="1">
      <c r="U337" s="365"/>
      <c r="V337" s="365"/>
      <c r="W337" s="365"/>
    </row>
    <row r="338" ht="15.75" customHeight="1">
      <c r="U338" s="365"/>
      <c r="V338" s="365"/>
      <c r="W338" s="365"/>
    </row>
    <row r="339" ht="15.75" customHeight="1">
      <c r="U339" s="365"/>
      <c r="V339" s="365"/>
      <c r="W339" s="365"/>
    </row>
    <row r="340" ht="15.75" customHeight="1">
      <c r="U340" s="365"/>
      <c r="V340" s="365"/>
      <c r="W340" s="365"/>
    </row>
    <row r="341" ht="15.75" customHeight="1">
      <c r="U341" s="365"/>
      <c r="V341" s="365"/>
      <c r="W341" s="365"/>
    </row>
    <row r="342" ht="15.75" customHeight="1">
      <c r="U342" s="365"/>
      <c r="V342" s="365"/>
      <c r="W342" s="365"/>
    </row>
    <row r="343" ht="15.75" customHeight="1">
      <c r="U343" s="365"/>
      <c r="V343" s="365"/>
      <c r="W343" s="365"/>
    </row>
    <row r="344" ht="15.75" customHeight="1">
      <c r="U344" s="365"/>
      <c r="V344" s="365"/>
      <c r="W344" s="365"/>
    </row>
    <row r="345" ht="15.75" customHeight="1">
      <c r="U345" s="365"/>
      <c r="V345" s="365"/>
      <c r="W345" s="365"/>
    </row>
    <row r="346" ht="15.75" customHeight="1">
      <c r="U346" s="365"/>
      <c r="V346" s="365"/>
      <c r="W346" s="365"/>
    </row>
    <row r="347" ht="15.75" customHeight="1">
      <c r="U347" s="365"/>
      <c r="V347" s="365"/>
      <c r="W347" s="365"/>
    </row>
    <row r="348" ht="15.75" customHeight="1">
      <c r="U348" s="365"/>
      <c r="V348" s="365"/>
      <c r="W348" s="365"/>
    </row>
    <row r="349" ht="15.75" customHeight="1">
      <c r="U349" s="365"/>
      <c r="V349" s="365"/>
      <c r="W349" s="365"/>
    </row>
    <row r="350" ht="15.75" customHeight="1">
      <c r="U350" s="365"/>
      <c r="V350" s="365"/>
      <c r="W350" s="365"/>
    </row>
    <row r="351" ht="15.75" customHeight="1">
      <c r="U351" s="365"/>
      <c r="V351" s="365"/>
      <c r="W351" s="365"/>
    </row>
    <row r="352" ht="15.75" customHeight="1">
      <c r="U352" s="365"/>
      <c r="V352" s="365"/>
      <c r="W352" s="365"/>
    </row>
    <row r="353" ht="15.75" customHeight="1">
      <c r="U353" s="365"/>
      <c r="V353" s="365"/>
      <c r="W353" s="365"/>
    </row>
    <row r="354" ht="15.75" customHeight="1">
      <c r="U354" s="365"/>
      <c r="V354" s="365"/>
      <c r="W354" s="365"/>
    </row>
    <row r="355" ht="15.75" customHeight="1">
      <c r="U355" s="365"/>
      <c r="V355" s="365"/>
      <c r="W355" s="365"/>
    </row>
    <row r="356" ht="15.75" customHeight="1">
      <c r="U356" s="365"/>
      <c r="V356" s="365"/>
      <c r="W356" s="365"/>
    </row>
    <row r="357" ht="15.75" customHeight="1">
      <c r="U357" s="365"/>
      <c r="V357" s="365"/>
      <c r="W357" s="365"/>
    </row>
    <row r="358" ht="15.75" customHeight="1">
      <c r="U358" s="365"/>
      <c r="V358" s="365"/>
      <c r="W358" s="365"/>
    </row>
    <row r="359" ht="15.75" customHeight="1">
      <c r="U359" s="365"/>
      <c r="V359" s="365"/>
      <c r="W359" s="365"/>
    </row>
    <row r="360" ht="15.75" customHeight="1">
      <c r="U360" s="365"/>
      <c r="V360" s="365"/>
      <c r="W360" s="365"/>
    </row>
    <row r="361" ht="15.75" customHeight="1">
      <c r="U361" s="365"/>
      <c r="V361" s="365"/>
      <c r="W361" s="365"/>
    </row>
    <row r="362" ht="15.75" customHeight="1">
      <c r="U362" s="365"/>
      <c r="V362" s="365"/>
      <c r="W362" s="365"/>
    </row>
    <row r="363" ht="15.75" customHeight="1">
      <c r="U363" s="365"/>
      <c r="V363" s="365"/>
      <c r="W363" s="365"/>
    </row>
    <row r="364" ht="15.75" customHeight="1">
      <c r="U364" s="365"/>
      <c r="V364" s="365"/>
      <c r="W364" s="365"/>
    </row>
    <row r="365" ht="15.75" customHeight="1">
      <c r="U365" s="365"/>
      <c r="V365" s="365"/>
      <c r="W365" s="365"/>
    </row>
    <row r="366" ht="15.75" customHeight="1">
      <c r="U366" s="365"/>
      <c r="V366" s="365"/>
      <c r="W366" s="365"/>
    </row>
    <row r="367" ht="15.75" customHeight="1">
      <c r="U367" s="365"/>
      <c r="V367" s="365"/>
      <c r="W367" s="365"/>
    </row>
    <row r="368" ht="15.75" customHeight="1">
      <c r="U368" s="365"/>
      <c r="V368" s="365"/>
      <c r="W368" s="365"/>
    </row>
    <row r="369" ht="15.75" customHeight="1">
      <c r="U369" s="365"/>
      <c r="V369" s="365"/>
      <c r="W369" s="365"/>
    </row>
    <row r="370" ht="15.75" customHeight="1">
      <c r="U370" s="365"/>
      <c r="V370" s="365"/>
      <c r="W370" s="365"/>
    </row>
    <row r="371" ht="15.75" customHeight="1">
      <c r="U371" s="365"/>
      <c r="V371" s="365"/>
      <c r="W371" s="365"/>
    </row>
    <row r="372" ht="15.75" customHeight="1">
      <c r="U372" s="365"/>
      <c r="V372" s="365"/>
      <c r="W372" s="365"/>
    </row>
    <row r="373" ht="15.75" customHeight="1">
      <c r="U373" s="365"/>
      <c r="V373" s="365"/>
      <c r="W373" s="365"/>
    </row>
    <row r="374" ht="15.75" customHeight="1">
      <c r="U374" s="365"/>
      <c r="V374" s="365"/>
      <c r="W374" s="365"/>
    </row>
    <row r="375" ht="15.75" customHeight="1">
      <c r="U375" s="365"/>
      <c r="V375" s="365"/>
      <c r="W375" s="365"/>
    </row>
    <row r="376" ht="15.75" customHeight="1">
      <c r="U376" s="365"/>
      <c r="V376" s="365"/>
      <c r="W376" s="365"/>
    </row>
    <row r="377" ht="15.75" customHeight="1">
      <c r="U377" s="365"/>
      <c r="V377" s="365"/>
      <c r="W377" s="365"/>
    </row>
    <row r="378" ht="15.75" customHeight="1">
      <c r="U378" s="365"/>
      <c r="V378" s="365"/>
      <c r="W378" s="365"/>
    </row>
    <row r="379" ht="15.75" customHeight="1">
      <c r="U379" s="365"/>
      <c r="V379" s="365"/>
      <c r="W379" s="365"/>
    </row>
    <row r="380" ht="15.75" customHeight="1">
      <c r="U380" s="365"/>
      <c r="V380" s="365"/>
      <c r="W380" s="365"/>
    </row>
    <row r="381" ht="15.75" customHeight="1">
      <c r="U381" s="365"/>
      <c r="V381" s="365"/>
      <c r="W381" s="365"/>
    </row>
    <row r="382" ht="15.75" customHeight="1">
      <c r="U382" s="365"/>
      <c r="V382" s="365"/>
      <c r="W382" s="365"/>
    </row>
    <row r="383" ht="15.75" customHeight="1">
      <c r="U383" s="365"/>
      <c r="V383" s="365"/>
      <c r="W383" s="365"/>
    </row>
    <row r="384" ht="15.75" customHeight="1">
      <c r="U384" s="365"/>
      <c r="V384" s="365"/>
      <c r="W384" s="365"/>
    </row>
    <row r="385" ht="15.75" customHeight="1">
      <c r="U385" s="365"/>
      <c r="V385" s="365"/>
      <c r="W385" s="365"/>
    </row>
    <row r="386" ht="15.75" customHeight="1">
      <c r="U386" s="365"/>
      <c r="V386" s="365"/>
      <c r="W386" s="365"/>
    </row>
    <row r="387" ht="15.75" customHeight="1">
      <c r="U387" s="365"/>
      <c r="V387" s="365"/>
      <c r="W387" s="365"/>
    </row>
    <row r="388" ht="15.75" customHeight="1">
      <c r="U388" s="365"/>
      <c r="V388" s="365"/>
      <c r="W388" s="365"/>
    </row>
    <row r="389" ht="15.75" customHeight="1">
      <c r="U389" s="365"/>
      <c r="V389" s="365"/>
      <c r="W389" s="365"/>
    </row>
    <row r="390" ht="15.75" customHeight="1">
      <c r="U390" s="365"/>
      <c r="V390" s="365"/>
      <c r="W390" s="365"/>
    </row>
    <row r="391" ht="15.75" customHeight="1">
      <c r="U391" s="365"/>
      <c r="V391" s="365"/>
      <c r="W391" s="365"/>
    </row>
    <row r="392" ht="15.75" customHeight="1">
      <c r="U392" s="365"/>
      <c r="V392" s="365"/>
      <c r="W392" s="365"/>
    </row>
    <row r="393" ht="15.75" customHeight="1">
      <c r="U393" s="365"/>
      <c r="V393" s="365"/>
      <c r="W393" s="365"/>
    </row>
    <row r="394" ht="15.75" customHeight="1">
      <c r="U394" s="365"/>
      <c r="V394" s="365"/>
      <c r="W394" s="365"/>
    </row>
    <row r="395" ht="15.75" customHeight="1">
      <c r="U395" s="365"/>
      <c r="V395" s="365"/>
      <c r="W395" s="365"/>
    </row>
    <row r="396" ht="15.75" customHeight="1">
      <c r="U396" s="365"/>
      <c r="V396" s="365"/>
      <c r="W396" s="365"/>
    </row>
    <row r="397" ht="15.75" customHeight="1">
      <c r="U397" s="365"/>
      <c r="V397" s="365"/>
      <c r="W397" s="365"/>
    </row>
    <row r="398" ht="15.75" customHeight="1">
      <c r="U398" s="365"/>
      <c r="V398" s="365"/>
      <c r="W398" s="365"/>
    </row>
    <row r="399" ht="15.75" customHeight="1">
      <c r="U399" s="365"/>
      <c r="V399" s="365"/>
      <c r="W399" s="365"/>
    </row>
    <row r="400" ht="15.75" customHeight="1">
      <c r="U400" s="365"/>
      <c r="V400" s="365"/>
      <c r="W400" s="365"/>
    </row>
    <row r="401" ht="15.75" customHeight="1">
      <c r="U401" s="365"/>
      <c r="V401" s="365"/>
      <c r="W401" s="365"/>
    </row>
    <row r="402" ht="15.75" customHeight="1">
      <c r="U402" s="365"/>
      <c r="V402" s="365"/>
      <c r="W402" s="365"/>
    </row>
    <row r="403" ht="15.75" customHeight="1">
      <c r="U403" s="365"/>
      <c r="V403" s="365"/>
      <c r="W403" s="365"/>
    </row>
    <row r="404" ht="15.75" customHeight="1">
      <c r="U404" s="365"/>
      <c r="V404" s="365"/>
      <c r="W404" s="365"/>
    </row>
    <row r="405" ht="15.75" customHeight="1">
      <c r="U405" s="365"/>
      <c r="V405" s="365"/>
      <c r="W405" s="365"/>
    </row>
    <row r="406" ht="15.75" customHeight="1">
      <c r="U406" s="365"/>
      <c r="V406" s="365"/>
      <c r="W406" s="365"/>
    </row>
    <row r="407" ht="15.75" customHeight="1">
      <c r="U407" s="365"/>
      <c r="V407" s="365"/>
      <c r="W407" s="365"/>
    </row>
    <row r="408" ht="15.75" customHeight="1">
      <c r="U408" s="365"/>
      <c r="V408" s="365"/>
      <c r="W408" s="365"/>
    </row>
    <row r="409" ht="15.75" customHeight="1">
      <c r="U409" s="365"/>
      <c r="V409" s="365"/>
      <c r="W409" s="365"/>
    </row>
    <row r="410" ht="15.75" customHeight="1">
      <c r="U410" s="365"/>
      <c r="V410" s="365"/>
      <c r="W410" s="365"/>
    </row>
    <row r="411" ht="15.75" customHeight="1">
      <c r="U411" s="365"/>
      <c r="V411" s="365"/>
      <c r="W411" s="365"/>
    </row>
    <row r="412" ht="15.75" customHeight="1">
      <c r="U412" s="365"/>
      <c r="V412" s="365"/>
      <c r="W412" s="365"/>
    </row>
    <row r="413" ht="15.75" customHeight="1">
      <c r="U413" s="365"/>
      <c r="V413" s="365"/>
      <c r="W413" s="365"/>
    </row>
    <row r="414" ht="15.75" customHeight="1">
      <c r="U414" s="365"/>
      <c r="V414" s="365"/>
      <c r="W414" s="365"/>
    </row>
    <row r="415" ht="15.75" customHeight="1">
      <c r="U415" s="365"/>
      <c r="V415" s="365"/>
      <c r="W415" s="365"/>
    </row>
    <row r="416" ht="15.75" customHeight="1">
      <c r="U416" s="365"/>
      <c r="V416" s="365"/>
      <c r="W416" s="365"/>
    </row>
    <row r="417" ht="15.75" customHeight="1">
      <c r="U417" s="365"/>
      <c r="V417" s="365"/>
      <c r="W417" s="365"/>
    </row>
    <row r="418" ht="15.75" customHeight="1">
      <c r="U418" s="365"/>
      <c r="V418" s="365"/>
      <c r="W418" s="365"/>
    </row>
    <row r="419" ht="15.75" customHeight="1">
      <c r="U419" s="365"/>
      <c r="V419" s="365"/>
      <c r="W419" s="365"/>
    </row>
    <row r="420" ht="15.75" customHeight="1">
      <c r="U420" s="365"/>
      <c r="V420" s="365"/>
      <c r="W420" s="365"/>
    </row>
    <row r="421" ht="15.75" customHeight="1">
      <c r="U421" s="365"/>
      <c r="V421" s="365"/>
      <c r="W421" s="365"/>
    </row>
    <row r="422" ht="15.75" customHeight="1">
      <c r="U422" s="365"/>
      <c r="V422" s="365"/>
      <c r="W422" s="365"/>
    </row>
    <row r="423" ht="15.75" customHeight="1">
      <c r="U423" s="365"/>
      <c r="V423" s="365"/>
      <c r="W423" s="365"/>
    </row>
    <row r="424" ht="15.75" customHeight="1">
      <c r="U424" s="365"/>
      <c r="V424" s="365"/>
      <c r="W424" s="365"/>
    </row>
    <row r="425" ht="15.75" customHeight="1">
      <c r="U425" s="365"/>
      <c r="V425" s="365"/>
      <c r="W425" s="365"/>
    </row>
    <row r="426" ht="15.75" customHeight="1">
      <c r="U426" s="365"/>
      <c r="V426" s="365"/>
      <c r="W426" s="365"/>
    </row>
    <row r="427" ht="15.75" customHeight="1">
      <c r="U427" s="365"/>
      <c r="V427" s="365"/>
      <c r="W427" s="365"/>
    </row>
    <row r="428" ht="15.75" customHeight="1">
      <c r="U428" s="365"/>
      <c r="V428" s="365"/>
      <c r="W428" s="365"/>
    </row>
    <row r="429" ht="15.75" customHeight="1">
      <c r="U429" s="365"/>
      <c r="V429" s="365"/>
      <c r="W429" s="365"/>
    </row>
    <row r="430" ht="15.75" customHeight="1">
      <c r="U430" s="365"/>
      <c r="V430" s="365"/>
      <c r="W430" s="365"/>
    </row>
    <row r="431" ht="15.75" customHeight="1">
      <c r="U431" s="365"/>
      <c r="V431" s="365"/>
      <c r="W431" s="365"/>
    </row>
    <row r="432" ht="15.75" customHeight="1">
      <c r="U432" s="365"/>
      <c r="V432" s="365"/>
      <c r="W432" s="365"/>
    </row>
    <row r="433" ht="15.75" customHeight="1">
      <c r="U433" s="365"/>
      <c r="V433" s="365"/>
      <c r="W433" s="365"/>
    </row>
    <row r="434" ht="15.75" customHeight="1">
      <c r="U434" s="365"/>
      <c r="V434" s="365"/>
      <c r="W434" s="365"/>
    </row>
    <row r="435" ht="15.75" customHeight="1">
      <c r="U435" s="365"/>
      <c r="V435" s="365"/>
      <c r="W435" s="365"/>
    </row>
    <row r="436" ht="15.75" customHeight="1">
      <c r="U436" s="365"/>
      <c r="V436" s="365"/>
      <c r="W436" s="365"/>
    </row>
    <row r="437" ht="15.75" customHeight="1">
      <c r="U437" s="365"/>
      <c r="V437" s="365"/>
      <c r="W437" s="365"/>
    </row>
    <row r="438" ht="15.75" customHeight="1">
      <c r="U438" s="365"/>
      <c r="V438" s="365"/>
      <c r="W438" s="365"/>
    </row>
    <row r="439" ht="15.75" customHeight="1">
      <c r="U439" s="365"/>
      <c r="V439" s="365"/>
      <c r="W439" s="365"/>
    </row>
    <row r="440" ht="15.75" customHeight="1">
      <c r="U440" s="365"/>
      <c r="V440" s="365"/>
      <c r="W440" s="365"/>
    </row>
    <row r="441" ht="15.75" customHeight="1">
      <c r="U441" s="365"/>
      <c r="V441" s="365"/>
      <c r="W441" s="365"/>
    </row>
    <row r="442" ht="15.75" customHeight="1">
      <c r="U442" s="365"/>
      <c r="V442" s="365"/>
      <c r="W442" s="365"/>
    </row>
    <row r="443" ht="15.75" customHeight="1">
      <c r="U443" s="365"/>
      <c r="V443" s="365"/>
      <c r="W443" s="365"/>
    </row>
    <row r="444" ht="15.75" customHeight="1">
      <c r="U444" s="365"/>
      <c r="V444" s="365"/>
      <c r="W444" s="365"/>
    </row>
    <row r="445" ht="15.75" customHeight="1">
      <c r="U445" s="365"/>
      <c r="V445" s="365"/>
      <c r="W445" s="365"/>
    </row>
    <row r="446" ht="15.75" customHeight="1">
      <c r="U446" s="365"/>
      <c r="V446" s="365"/>
      <c r="W446" s="365"/>
    </row>
    <row r="447" ht="15.75" customHeight="1">
      <c r="U447" s="365"/>
      <c r="V447" s="365"/>
      <c r="W447" s="365"/>
    </row>
    <row r="448" ht="15.75" customHeight="1">
      <c r="U448" s="365"/>
      <c r="V448" s="365"/>
      <c r="W448" s="365"/>
    </row>
    <row r="449" ht="15.75" customHeight="1">
      <c r="U449" s="365"/>
      <c r="V449" s="365"/>
      <c r="W449" s="365"/>
    </row>
    <row r="450" ht="15.75" customHeight="1">
      <c r="U450" s="365"/>
      <c r="V450" s="365"/>
      <c r="W450" s="365"/>
    </row>
    <row r="451" ht="15.75" customHeight="1">
      <c r="U451" s="365"/>
      <c r="V451" s="365"/>
      <c r="W451" s="365"/>
    </row>
    <row r="452" ht="15.75" customHeight="1">
      <c r="U452" s="365"/>
      <c r="V452" s="365"/>
      <c r="W452" s="365"/>
    </row>
    <row r="453" ht="15.75" customHeight="1">
      <c r="U453" s="365"/>
      <c r="V453" s="365"/>
      <c r="W453" s="365"/>
    </row>
    <row r="454" ht="15.75" customHeight="1">
      <c r="U454" s="365"/>
      <c r="V454" s="365"/>
      <c r="W454" s="365"/>
    </row>
    <row r="455" ht="15.75" customHeight="1">
      <c r="U455" s="365"/>
      <c r="V455" s="365"/>
      <c r="W455" s="365"/>
    </row>
    <row r="456" ht="15.75" customHeight="1">
      <c r="U456" s="365"/>
      <c r="V456" s="365"/>
      <c r="W456" s="365"/>
    </row>
    <row r="457" ht="15.75" customHeight="1">
      <c r="U457" s="365"/>
      <c r="V457" s="365"/>
      <c r="W457" s="365"/>
    </row>
    <row r="458" ht="15.75" customHeight="1">
      <c r="U458" s="365"/>
      <c r="V458" s="365"/>
      <c r="W458" s="365"/>
    </row>
    <row r="459" ht="15.75" customHeight="1">
      <c r="U459" s="365"/>
      <c r="V459" s="365"/>
      <c r="W459" s="365"/>
    </row>
    <row r="460" ht="15.75" customHeight="1">
      <c r="U460" s="365"/>
      <c r="V460" s="365"/>
      <c r="W460" s="365"/>
    </row>
    <row r="461" ht="15.75" customHeight="1">
      <c r="U461" s="365"/>
      <c r="V461" s="365"/>
      <c r="W461" s="365"/>
    </row>
    <row r="462" ht="15.75" customHeight="1">
      <c r="U462" s="365"/>
      <c r="V462" s="365"/>
      <c r="W462" s="365"/>
    </row>
    <row r="463" ht="15.75" customHeight="1">
      <c r="U463" s="365"/>
      <c r="V463" s="365"/>
      <c r="W463" s="365"/>
    </row>
    <row r="464" ht="15.75" customHeight="1">
      <c r="U464" s="365"/>
      <c r="V464" s="365"/>
      <c r="W464" s="365"/>
    </row>
    <row r="465" ht="15.75" customHeight="1">
      <c r="U465" s="365"/>
      <c r="V465" s="365"/>
      <c r="W465" s="365"/>
    </row>
    <row r="466" ht="15.75" customHeight="1">
      <c r="U466" s="365"/>
      <c r="V466" s="365"/>
      <c r="W466" s="365"/>
    </row>
    <row r="467" ht="15.75" customHeight="1">
      <c r="U467" s="365"/>
      <c r="V467" s="365"/>
      <c r="W467" s="365"/>
    </row>
    <row r="468" ht="15.75" customHeight="1">
      <c r="U468" s="365"/>
      <c r="V468" s="365"/>
      <c r="W468" s="365"/>
    </row>
    <row r="469" ht="15.75" customHeight="1">
      <c r="U469" s="365"/>
      <c r="V469" s="365"/>
      <c r="W469" s="365"/>
    </row>
    <row r="470" ht="15.75" customHeight="1">
      <c r="U470" s="365"/>
      <c r="V470" s="365"/>
      <c r="W470" s="365"/>
    </row>
    <row r="471" ht="15.75" customHeight="1">
      <c r="U471" s="365"/>
      <c r="V471" s="365"/>
      <c r="W471" s="365"/>
    </row>
    <row r="472" ht="15.75" customHeight="1">
      <c r="U472" s="365"/>
      <c r="V472" s="365"/>
      <c r="W472" s="365"/>
    </row>
    <row r="473" ht="15.75" customHeight="1">
      <c r="U473" s="365"/>
      <c r="V473" s="365"/>
      <c r="W473" s="365"/>
    </row>
    <row r="474" ht="15.75" customHeight="1">
      <c r="U474" s="365"/>
      <c r="V474" s="365"/>
      <c r="W474" s="365"/>
    </row>
    <row r="475" ht="15.75" customHeight="1">
      <c r="U475" s="365"/>
      <c r="V475" s="365"/>
      <c r="W475" s="365"/>
    </row>
    <row r="476" ht="15.75" customHeight="1">
      <c r="U476" s="365"/>
      <c r="V476" s="365"/>
      <c r="W476" s="365"/>
    </row>
    <row r="477" ht="15.75" customHeight="1">
      <c r="U477" s="365"/>
      <c r="V477" s="365"/>
      <c r="W477" s="365"/>
    </row>
    <row r="478" ht="15.75" customHeight="1">
      <c r="U478" s="365"/>
      <c r="V478" s="365"/>
      <c r="W478" s="365"/>
    </row>
    <row r="479" ht="15.75" customHeight="1">
      <c r="U479" s="365"/>
      <c r="V479" s="365"/>
      <c r="W479" s="365"/>
    </row>
    <row r="480" ht="15.75" customHeight="1">
      <c r="U480" s="365"/>
      <c r="V480" s="365"/>
      <c r="W480" s="365"/>
    </row>
    <row r="481" ht="15.75" customHeight="1">
      <c r="U481" s="365"/>
      <c r="V481" s="365"/>
      <c r="W481" s="365"/>
    </row>
    <row r="482" ht="15.75" customHeight="1">
      <c r="U482" s="365"/>
      <c r="V482" s="365"/>
      <c r="W482" s="365"/>
    </row>
    <row r="483" ht="15.75" customHeight="1">
      <c r="U483" s="365"/>
      <c r="V483" s="365"/>
      <c r="W483" s="365"/>
    </row>
    <row r="484" ht="15.75" customHeight="1">
      <c r="U484" s="365"/>
      <c r="V484" s="365"/>
      <c r="W484" s="365"/>
    </row>
    <row r="485" ht="15.75" customHeight="1">
      <c r="U485" s="365"/>
      <c r="V485" s="365"/>
      <c r="W485" s="365"/>
    </row>
    <row r="486" ht="15.75" customHeight="1">
      <c r="U486" s="365"/>
      <c r="V486" s="365"/>
      <c r="W486" s="365"/>
    </row>
    <row r="487" ht="15.75" customHeight="1">
      <c r="U487" s="365"/>
      <c r="V487" s="365"/>
      <c r="W487" s="365"/>
    </row>
    <row r="488" ht="15.75" customHeight="1">
      <c r="U488" s="365"/>
      <c r="V488" s="365"/>
      <c r="W488" s="365"/>
    </row>
    <row r="489" ht="15.75" customHeight="1">
      <c r="U489" s="365"/>
      <c r="V489" s="365"/>
      <c r="W489" s="365"/>
    </row>
    <row r="490" ht="15.75" customHeight="1">
      <c r="U490" s="365"/>
      <c r="V490" s="365"/>
      <c r="W490" s="365"/>
    </row>
    <row r="491" ht="15.75" customHeight="1">
      <c r="U491" s="365"/>
      <c r="V491" s="365"/>
      <c r="W491" s="365"/>
    </row>
    <row r="492" ht="15.75" customHeight="1">
      <c r="U492" s="365"/>
      <c r="V492" s="365"/>
      <c r="W492" s="365"/>
    </row>
    <row r="493" ht="15.75" customHeight="1">
      <c r="U493" s="365"/>
      <c r="V493" s="365"/>
      <c r="W493" s="365"/>
    </row>
    <row r="494" ht="15.75" customHeight="1">
      <c r="U494" s="365"/>
      <c r="V494" s="365"/>
      <c r="W494" s="365"/>
    </row>
    <row r="495" ht="15.75" customHeight="1">
      <c r="U495" s="365"/>
      <c r="V495" s="365"/>
      <c r="W495" s="365"/>
    </row>
    <row r="496" ht="15.75" customHeight="1">
      <c r="U496" s="365"/>
      <c r="V496" s="365"/>
      <c r="W496" s="365"/>
    </row>
    <row r="497" ht="15.75" customHeight="1">
      <c r="U497" s="365"/>
      <c r="V497" s="365"/>
      <c r="W497" s="365"/>
    </row>
    <row r="498" ht="15.75" customHeight="1">
      <c r="U498" s="365"/>
      <c r="V498" s="365"/>
      <c r="W498" s="365"/>
    </row>
    <row r="499" ht="15.75" customHeight="1">
      <c r="U499" s="365"/>
      <c r="V499" s="365"/>
      <c r="W499" s="365"/>
    </row>
    <row r="500" ht="15.75" customHeight="1">
      <c r="U500" s="365"/>
      <c r="V500" s="365"/>
      <c r="W500" s="365"/>
    </row>
    <row r="501" ht="15.75" customHeight="1">
      <c r="U501" s="365"/>
      <c r="V501" s="365"/>
      <c r="W501" s="365"/>
    </row>
    <row r="502" ht="15.75" customHeight="1">
      <c r="U502" s="365"/>
      <c r="V502" s="365"/>
      <c r="W502" s="365"/>
    </row>
    <row r="503" ht="15.75" customHeight="1">
      <c r="U503" s="365"/>
      <c r="V503" s="365"/>
      <c r="W503" s="365"/>
    </row>
    <row r="504" ht="15.75" customHeight="1">
      <c r="U504" s="365"/>
      <c r="V504" s="365"/>
      <c r="W504" s="365"/>
    </row>
    <row r="505" ht="15.75" customHeight="1">
      <c r="U505" s="365"/>
      <c r="V505" s="365"/>
      <c r="W505" s="365"/>
    </row>
    <row r="506" ht="15.75" customHeight="1">
      <c r="U506" s="365"/>
      <c r="V506" s="365"/>
      <c r="W506" s="365"/>
    </row>
    <row r="507" ht="15.75" customHeight="1">
      <c r="U507" s="365"/>
      <c r="V507" s="365"/>
      <c r="W507" s="365"/>
    </row>
    <row r="508" ht="15.75" customHeight="1">
      <c r="U508" s="365"/>
      <c r="V508" s="365"/>
      <c r="W508" s="365"/>
    </row>
    <row r="509" ht="15.75" customHeight="1">
      <c r="U509" s="365"/>
      <c r="V509" s="365"/>
      <c r="W509" s="365"/>
    </row>
    <row r="510" ht="15.75" customHeight="1">
      <c r="U510" s="365"/>
      <c r="V510" s="365"/>
      <c r="W510" s="365"/>
    </row>
    <row r="511" ht="15.75" customHeight="1">
      <c r="U511" s="365"/>
      <c r="V511" s="365"/>
      <c r="W511" s="365"/>
    </row>
    <row r="512" ht="15.75" customHeight="1">
      <c r="U512" s="365"/>
      <c r="V512" s="365"/>
      <c r="W512" s="365"/>
    </row>
    <row r="513" ht="15.75" customHeight="1">
      <c r="U513" s="365"/>
      <c r="V513" s="365"/>
      <c r="W513" s="365"/>
    </row>
    <row r="514" ht="15.75" customHeight="1">
      <c r="U514" s="365"/>
      <c r="V514" s="365"/>
      <c r="W514" s="365"/>
    </row>
    <row r="515" ht="15.75" customHeight="1">
      <c r="U515" s="365"/>
      <c r="V515" s="365"/>
      <c r="W515" s="365"/>
    </row>
    <row r="516" ht="15.75" customHeight="1">
      <c r="U516" s="365"/>
      <c r="V516" s="365"/>
      <c r="W516" s="365"/>
    </row>
    <row r="517" ht="15.75" customHeight="1">
      <c r="U517" s="365"/>
      <c r="V517" s="365"/>
      <c r="W517" s="365"/>
    </row>
    <row r="518" ht="15.75" customHeight="1">
      <c r="U518" s="365"/>
      <c r="V518" s="365"/>
      <c r="W518" s="365"/>
    </row>
    <row r="519" ht="15.75" customHeight="1">
      <c r="U519" s="365"/>
      <c r="V519" s="365"/>
      <c r="W519" s="365"/>
    </row>
    <row r="520" ht="15.75" customHeight="1">
      <c r="U520" s="365"/>
      <c r="V520" s="365"/>
      <c r="W520" s="365"/>
    </row>
    <row r="521" ht="15.75" customHeight="1">
      <c r="U521" s="365"/>
      <c r="V521" s="365"/>
      <c r="W521" s="365"/>
    </row>
    <row r="522" ht="15.75" customHeight="1">
      <c r="U522" s="365"/>
      <c r="V522" s="365"/>
      <c r="W522" s="365"/>
    </row>
    <row r="523" ht="15.75" customHeight="1">
      <c r="U523" s="365"/>
      <c r="V523" s="365"/>
      <c r="W523" s="365"/>
    </row>
    <row r="524" ht="15.75" customHeight="1">
      <c r="U524" s="365"/>
      <c r="V524" s="365"/>
      <c r="W524" s="365"/>
    </row>
    <row r="525" ht="15.75" customHeight="1">
      <c r="U525" s="365"/>
      <c r="V525" s="365"/>
      <c r="W525" s="365"/>
    </row>
    <row r="526" ht="15.75" customHeight="1">
      <c r="U526" s="365"/>
      <c r="V526" s="365"/>
      <c r="W526" s="365"/>
    </row>
    <row r="527" ht="15.75" customHeight="1">
      <c r="U527" s="365"/>
      <c r="V527" s="365"/>
      <c r="W527" s="365"/>
    </row>
    <row r="528" ht="15.75" customHeight="1">
      <c r="U528" s="365"/>
      <c r="V528" s="365"/>
      <c r="W528" s="365"/>
    </row>
    <row r="529" ht="15.75" customHeight="1">
      <c r="U529" s="365"/>
      <c r="V529" s="365"/>
      <c r="W529" s="365"/>
    </row>
    <row r="530" ht="15.75" customHeight="1">
      <c r="U530" s="365"/>
      <c r="V530" s="365"/>
      <c r="W530" s="365"/>
    </row>
    <row r="531" ht="15.75" customHeight="1">
      <c r="U531" s="365"/>
      <c r="V531" s="365"/>
      <c r="W531" s="365"/>
    </row>
    <row r="532" ht="15.75" customHeight="1">
      <c r="U532" s="365"/>
      <c r="V532" s="365"/>
      <c r="W532" s="365"/>
    </row>
    <row r="533" ht="15.75" customHeight="1">
      <c r="U533" s="365"/>
      <c r="V533" s="365"/>
      <c r="W533" s="365"/>
    </row>
    <row r="534" ht="15.75" customHeight="1">
      <c r="U534" s="365"/>
      <c r="V534" s="365"/>
      <c r="W534" s="365"/>
    </row>
    <row r="535" ht="15.75" customHeight="1">
      <c r="U535" s="365"/>
      <c r="V535" s="365"/>
      <c r="W535" s="365"/>
    </row>
    <row r="536" ht="15.75" customHeight="1">
      <c r="U536" s="365"/>
      <c r="V536" s="365"/>
      <c r="W536" s="365"/>
    </row>
    <row r="537" ht="15.75" customHeight="1">
      <c r="U537" s="365"/>
      <c r="V537" s="365"/>
      <c r="W537" s="365"/>
    </row>
    <row r="538" ht="15.75" customHeight="1">
      <c r="U538" s="365"/>
      <c r="V538" s="365"/>
      <c r="W538" s="365"/>
    </row>
    <row r="539" ht="15.75" customHeight="1">
      <c r="U539" s="365"/>
      <c r="V539" s="365"/>
      <c r="W539" s="365"/>
    </row>
    <row r="540" ht="15.75" customHeight="1">
      <c r="U540" s="365"/>
      <c r="V540" s="365"/>
      <c r="W540" s="365"/>
    </row>
    <row r="541" ht="15.75" customHeight="1">
      <c r="U541" s="365"/>
      <c r="V541" s="365"/>
      <c r="W541" s="365"/>
    </row>
    <row r="542" ht="15.75" customHeight="1">
      <c r="U542" s="365"/>
      <c r="V542" s="365"/>
      <c r="W542" s="365"/>
    </row>
    <row r="543" ht="15.75" customHeight="1">
      <c r="U543" s="365"/>
      <c r="V543" s="365"/>
      <c r="W543" s="365"/>
    </row>
    <row r="544" ht="15.75" customHeight="1">
      <c r="U544" s="365"/>
      <c r="V544" s="365"/>
      <c r="W544" s="365"/>
    </row>
    <row r="545" ht="15.75" customHeight="1">
      <c r="U545" s="365"/>
      <c r="V545" s="365"/>
      <c r="W545" s="365"/>
    </row>
    <row r="546" ht="15.75" customHeight="1">
      <c r="U546" s="365"/>
      <c r="V546" s="365"/>
      <c r="W546" s="365"/>
    </row>
    <row r="547" ht="15.75" customHeight="1">
      <c r="U547" s="365"/>
      <c r="V547" s="365"/>
      <c r="W547" s="365"/>
    </row>
    <row r="548" ht="15.75" customHeight="1">
      <c r="U548" s="365"/>
      <c r="V548" s="365"/>
      <c r="W548" s="365"/>
    </row>
    <row r="549" ht="15.75" customHeight="1">
      <c r="U549" s="365"/>
      <c r="V549" s="365"/>
      <c r="W549" s="365"/>
    </row>
    <row r="550" ht="15.75" customHeight="1">
      <c r="U550" s="365"/>
      <c r="V550" s="365"/>
      <c r="W550" s="365"/>
    </row>
    <row r="551" ht="15.75" customHeight="1">
      <c r="U551" s="365"/>
      <c r="V551" s="365"/>
      <c r="W551" s="365"/>
    </row>
    <row r="552" ht="15.75" customHeight="1">
      <c r="U552" s="365"/>
      <c r="V552" s="365"/>
      <c r="W552" s="365"/>
    </row>
    <row r="553" ht="15.75" customHeight="1">
      <c r="U553" s="365"/>
      <c r="V553" s="365"/>
      <c r="W553" s="365"/>
    </row>
    <row r="554" ht="15.75" customHeight="1">
      <c r="U554" s="365"/>
      <c r="V554" s="365"/>
      <c r="W554" s="365"/>
    </row>
    <row r="555" ht="15.75" customHeight="1">
      <c r="U555" s="365"/>
      <c r="V555" s="365"/>
      <c r="W555" s="365"/>
    </row>
    <row r="556" ht="15.75" customHeight="1">
      <c r="U556" s="365"/>
      <c r="V556" s="365"/>
      <c r="W556" s="365"/>
    </row>
    <row r="557" ht="15.75" customHeight="1">
      <c r="U557" s="365"/>
      <c r="V557" s="365"/>
      <c r="W557" s="365"/>
    </row>
    <row r="558" ht="15.75" customHeight="1">
      <c r="U558" s="365"/>
      <c r="V558" s="365"/>
      <c r="W558" s="365"/>
    </row>
    <row r="559" ht="15.75" customHeight="1">
      <c r="U559" s="365"/>
      <c r="V559" s="365"/>
      <c r="W559" s="365"/>
    </row>
    <row r="560" ht="15.75" customHeight="1">
      <c r="U560" s="365"/>
      <c r="V560" s="365"/>
      <c r="W560" s="365"/>
    </row>
    <row r="561" ht="15.75" customHeight="1">
      <c r="U561" s="365"/>
      <c r="V561" s="365"/>
      <c r="W561" s="365"/>
    </row>
    <row r="562" ht="15.75" customHeight="1">
      <c r="U562" s="365"/>
      <c r="V562" s="365"/>
      <c r="W562" s="365"/>
    </row>
    <row r="563" ht="15.75" customHeight="1">
      <c r="U563" s="365"/>
      <c r="V563" s="365"/>
      <c r="W563" s="365"/>
    </row>
    <row r="564" ht="15.75" customHeight="1">
      <c r="U564" s="365"/>
      <c r="V564" s="365"/>
      <c r="W564" s="365"/>
    </row>
    <row r="565" ht="15.75" customHeight="1">
      <c r="U565" s="365"/>
      <c r="V565" s="365"/>
      <c r="W565" s="365"/>
    </row>
    <row r="566" ht="15.75" customHeight="1">
      <c r="U566" s="365"/>
      <c r="V566" s="365"/>
      <c r="W566" s="365"/>
    </row>
    <row r="567" ht="15.75" customHeight="1">
      <c r="U567" s="365"/>
      <c r="V567" s="365"/>
      <c r="W567" s="365"/>
    </row>
    <row r="568" ht="15.75" customHeight="1">
      <c r="U568" s="365"/>
      <c r="V568" s="365"/>
      <c r="W568" s="365"/>
    </row>
    <row r="569" ht="15.75" customHeight="1">
      <c r="U569" s="365"/>
      <c r="V569" s="365"/>
      <c r="W569" s="365"/>
    </row>
    <row r="570" ht="15.75" customHeight="1">
      <c r="U570" s="365"/>
      <c r="V570" s="365"/>
      <c r="W570" s="365"/>
    </row>
    <row r="571" ht="15.75" customHeight="1">
      <c r="U571" s="365"/>
      <c r="V571" s="365"/>
      <c r="W571" s="365"/>
    </row>
    <row r="572" ht="15.75" customHeight="1">
      <c r="U572" s="365"/>
      <c r="V572" s="365"/>
      <c r="W572" s="365"/>
    </row>
    <row r="573" ht="15.75" customHeight="1">
      <c r="U573" s="365"/>
      <c r="V573" s="365"/>
      <c r="W573" s="365"/>
    </row>
    <row r="574" ht="15.75" customHeight="1">
      <c r="U574" s="365"/>
      <c r="V574" s="365"/>
      <c r="W574" s="365"/>
    </row>
    <row r="575" ht="15.75" customHeight="1">
      <c r="U575" s="365"/>
      <c r="V575" s="365"/>
      <c r="W575" s="365"/>
    </row>
    <row r="576" ht="15.75" customHeight="1">
      <c r="U576" s="365"/>
      <c r="V576" s="365"/>
      <c r="W576" s="365"/>
    </row>
    <row r="577" ht="15.75" customHeight="1">
      <c r="U577" s="365"/>
      <c r="V577" s="365"/>
      <c r="W577" s="365"/>
    </row>
    <row r="578" ht="15.75" customHeight="1">
      <c r="U578" s="365"/>
      <c r="V578" s="365"/>
      <c r="W578" s="365"/>
    </row>
    <row r="579" ht="15.75" customHeight="1">
      <c r="U579" s="365"/>
      <c r="V579" s="365"/>
      <c r="W579" s="365"/>
    </row>
    <row r="580" ht="15.75" customHeight="1">
      <c r="U580" s="365"/>
      <c r="V580" s="365"/>
      <c r="W580" s="365"/>
    </row>
    <row r="581" ht="15.75" customHeight="1">
      <c r="U581" s="365"/>
      <c r="V581" s="365"/>
      <c r="W581" s="365"/>
    </row>
    <row r="582" ht="15.75" customHeight="1">
      <c r="U582" s="365"/>
      <c r="V582" s="365"/>
      <c r="W582" s="365"/>
    </row>
    <row r="583" ht="15.75" customHeight="1">
      <c r="U583" s="365"/>
      <c r="V583" s="365"/>
      <c r="W583" s="365"/>
    </row>
    <row r="584" ht="15.75" customHeight="1">
      <c r="U584" s="365"/>
      <c r="V584" s="365"/>
      <c r="W584" s="365"/>
    </row>
    <row r="585" ht="15.75" customHeight="1">
      <c r="U585" s="365"/>
      <c r="V585" s="365"/>
      <c r="W585" s="365"/>
    </row>
    <row r="586" ht="15.75" customHeight="1">
      <c r="U586" s="365"/>
      <c r="V586" s="365"/>
      <c r="W586" s="365"/>
    </row>
    <row r="587" ht="15.75" customHeight="1">
      <c r="U587" s="365"/>
      <c r="V587" s="365"/>
      <c r="W587" s="365"/>
    </row>
    <row r="588" ht="15.75" customHeight="1">
      <c r="U588" s="365"/>
      <c r="V588" s="365"/>
      <c r="W588" s="365"/>
    </row>
    <row r="589" ht="15.75" customHeight="1">
      <c r="U589" s="365"/>
      <c r="V589" s="365"/>
      <c r="W589" s="365"/>
    </row>
    <row r="590" ht="15.75" customHeight="1">
      <c r="U590" s="365"/>
      <c r="V590" s="365"/>
      <c r="W590" s="365"/>
    </row>
    <row r="591" ht="15.75" customHeight="1">
      <c r="U591" s="365"/>
      <c r="V591" s="365"/>
      <c r="W591" s="365"/>
    </row>
    <row r="592" ht="15.75" customHeight="1">
      <c r="U592" s="365"/>
      <c r="V592" s="365"/>
      <c r="W592" s="365"/>
    </row>
    <row r="593" ht="15.75" customHeight="1">
      <c r="U593" s="365"/>
      <c r="V593" s="365"/>
      <c r="W593" s="365"/>
    </row>
    <row r="594" ht="15.75" customHeight="1">
      <c r="U594" s="365"/>
      <c r="V594" s="365"/>
      <c r="W594" s="365"/>
    </row>
    <row r="595" ht="15.75" customHeight="1">
      <c r="U595" s="365"/>
      <c r="V595" s="365"/>
      <c r="W595" s="365"/>
    </row>
    <row r="596" ht="15.75" customHeight="1">
      <c r="U596" s="365"/>
      <c r="V596" s="365"/>
      <c r="W596" s="365"/>
    </row>
    <row r="597" ht="15.75" customHeight="1">
      <c r="U597" s="365"/>
      <c r="V597" s="365"/>
      <c r="W597" s="365"/>
    </row>
    <row r="598" ht="15.75" customHeight="1">
      <c r="U598" s="365"/>
      <c r="V598" s="365"/>
      <c r="W598" s="365"/>
    </row>
    <row r="599" ht="15.75" customHeight="1">
      <c r="U599" s="365"/>
      <c r="V599" s="365"/>
      <c r="W599" s="365"/>
    </row>
    <row r="600" ht="15.75" customHeight="1">
      <c r="U600" s="365"/>
      <c r="V600" s="365"/>
      <c r="W600" s="365"/>
    </row>
    <row r="601" ht="15.75" customHeight="1">
      <c r="U601" s="365"/>
      <c r="V601" s="365"/>
      <c r="W601" s="365"/>
    </row>
    <row r="602" ht="15.75" customHeight="1">
      <c r="U602" s="365"/>
      <c r="V602" s="365"/>
      <c r="W602" s="365"/>
    </row>
    <row r="603" ht="15.75" customHeight="1">
      <c r="U603" s="365"/>
      <c r="V603" s="365"/>
      <c r="W603" s="365"/>
    </row>
    <row r="604" ht="15.75" customHeight="1">
      <c r="U604" s="365"/>
      <c r="V604" s="365"/>
      <c r="W604" s="365"/>
    </row>
    <row r="605" ht="15.75" customHeight="1">
      <c r="U605" s="365"/>
      <c r="V605" s="365"/>
      <c r="W605" s="365"/>
    </row>
    <row r="606" ht="15.75" customHeight="1">
      <c r="U606" s="365"/>
      <c r="V606" s="365"/>
      <c r="W606" s="365"/>
    </row>
    <row r="607" ht="15.75" customHeight="1">
      <c r="U607" s="365"/>
      <c r="V607" s="365"/>
      <c r="W607" s="365"/>
    </row>
    <row r="608" ht="15.75" customHeight="1">
      <c r="U608" s="365"/>
      <c r="V608" s="365"/>
      <c r="W608" s="365"/>
    </row>
    <row r="609" ht="15.75" customHeight="1">
      <c r="U609" s="365"/>
      <c r="V609" s="365"/>
      <c r="W609" s="365"/>
    </row>
    <row r="610" ht="15.75" customHeight="1">
      <c r="U610" s="365"/>
      <c r="V610" s="365"/>
      <c r="W610" s="365"/>
    </row>
    <row r="611" ht="15.75" customHeight="1">
      <c r="U611" s="365"/>
      <c r="V611" s="365"/>
      <c r="W611" s="365"/>
    </row>
    <row r="612" ht="15.75" customHeight="1">
      <c r="U612" s="365"/>
      <c r="V612" s="365"/>
      <c r="W612" s="365"/>
    </row>
    <row r="613" ht="15.75" customHeight="1">
      <c r="U613" s="365"/>
      <c r="V613" s="365"/>
      <c r="W613" s="365"/>
    </row>
    <row r="614" ht="15.75" customHeight="1">
      <c r="U614" s="365"/>
      <c r="V614" s="365"/>
      <c r="W614" s="365"/>
    </row>
    <row r="615" ht="15.75" customHeight="1">
      <c r="U615" s="365"/>
      <c r="V615" s="365"/>
      <c r="W615" s="365"/>
    </row>
    <row r="616" ht="15.75" customHeight="1">
      <c r="U616" s="365"/>
      <c r="V616" s="365"/>
      <c r="W616" s="365"/>
    </row>
    <row r="617" ht="15.75" customHeight="1">
      <c r="U617" s="365"/>
      <c r="V617" s="365"/>
      <c r="W617" s="365"/>
    </row>
    <row r="618" ht="15.75" customHeight="1">
      <c r="U618" s="365"/>
      <c r="V618" s="365"/>
      <c r="W618" s="365"/>
    </row>
    <row r="619" ht="15.75" customHeight="1">
      <c r="U619" s="365"/>
      <c r="V619" s="365"/>
      <c r="W619" s="365"/>
    </row>
    <row r="620" ht="15.75" customHeight="1">
      <c r="U620" s="365"/>
      <c r="V620" s="365"/>
      <c r="W620" s="365"/>
    </row>
    <row r="621" ht="15.75" customHeight="1">
      <c r="U621" s="365"/>
      <c r="V621" s="365"/>
      <c r="W621" s="365"/>
    </row>
    <row r="622" ht="15.75" customHeight="1">
      <c r="U622" s="365"/>
      <c r="V622" s="365"/>
      <c r="W622" s="365"/>
    </row>
    <row r="623" ht="15.75" customHeight="1">
      <c r="U623" s="365"/>
      <c r="V623" s="365"/>
      <c r="W623" s="365"/>
    </row>
    <row r="624" ht="15.75" customHeight="1">
      <c r="U624" s="365"/>
      <c r="V624" s="365"/>
      <c r="W624" s="365"/>
    </row>
    <row r="625" ht="15.75" customHeight="1">
      <c r="U625" s="365"/>
      <c r="V625" s="365"/>
      <c r="W625" s="365"/>
    </row>
    <row r="626" ht="15.75" customHeight="1">
      <c r="U626" s="365"/>
      <c r="V626" s="365"/>
      <c r="W626" s="365"/>
    </row>
    <row r="627" ht="15.75" customHeight="1">
      <c r="U627" s="365"/>
      <c r="V627" s="365"/>
      <c r="W627" s="365"/>
    </row>
    <row r="628" ht="15.75" customHeight="1">
      <c r="U628" s="365"/>
      <c r="V628" s="365"/>
      <c r="W628" s="365"/>
    </row>
    <row r="629" ht="15.75" customHeight="1">
      <c r="U629" s="365"/>
      <c r="V629" s="365"/>
      <c r="W629" s="365"/>
    </row>
    <row r="630" ht="15.75" customHeight="1">
      <c r="U630" s="365"/>
      <c r="V630" s="365"/>
      <c r="W630" s="365"/>
    </row>
    <row r="631" ht="15.75" customHeight="1">
      <c r="U631" s="365"/>
      <c r="V631" s="365"/>
      <c r="W631" s="365"/>
    </row>
    <row r="632" ht="15.75" customHeight="1">
      <c r="U632" s="365"/>
      <c r="V632" s="365"/>
      <c r="W632" s="365"/>
    </row>
    <row r="633" ht="15.75" customHeight="1">
      <c r="U633" s="365"/>
      <c r="V633" s="365"/>
      <c r="W633" s="365"/>
    </row>
    <row r="634" ht="15.75" customHeight="1">
      <c r="U634" s="365"/>
      <c r="V634" s="365"/>
      <c r="W634" s="365"/>
    </row>
    <row r="635" ht="15.75" customHeight="1">
      <c r="U635" s="365"/>
      <c r="V635" s="365"/>
      <c r="W635" s="365"/>
    </row>
    <row r="636" ht="15.75" customHeight="1">
      <c r="U636" s="365"/>
      <c r="V636" s="365"/>
      <c r="W636" s="365"/>
    </row>
    <row r="637" ht="15.75" customHeight="1">
      <c r="U637" s="365"/>
      <c r="V637" s="365"/>
      <c r="W637" s="365"/>
    </row>
    <row r="638" ht="15.75" customHeight="1">
      <c r="U638" s="365"/>
      <c r="V638" s="365"/>
      <c r="W638" s="365"/>
    </row>
    <row r="639" ht="15.75" customHeight="1">
      <c r="U639" s="365"/>
      <c r="V639" s="365"/>
      <c r="W639" s="365"/>
    </row>
    <row r="640" ht="15.75" customHeight="1">
      <c r="U640" s="365"/>
      <c r="V640" s="365"/>
      <c r="W640" s="365"/>
    </row>
    <row r="641" ht="15.75" customHeight="1">
      <c r="U641" s="365"/>
      <c r="V641" s="365"/>
      <c r="W641" s="365"/>
    </row>
    <row r="642" ht="15.75" customHeight="1">
      <c r="U642" s="365"/>
      <c r="V642" s="365"/>
      <c r="W642" s="365"/>
    </row>
    <row r="643" ht="15.75" customHeight="1">
      <c r="U643" s="365"/>
      <c r="V643" s="365"/>
      <c r="W643" s="365"/>
    </row>
    <row r="644" ht="15.75" customHeight="1">
      <c r="U644" s="365"/>
      <c r="V644" s="365"/>
      <c r="W644" s="365"/>
    </row>
    <row r="645" ht="15.75" customHeight="1">
      <c r="U645" s="365"/>
      <c r="V645" s="365"/>
      <c r="W645" s="365"/>
    </row>
    <row r="646" ht="15.75" customHeight="1">
      <c r="U646" s="365"/>
      <c r="V646" s="365"/>
      <c r="W646" s="365"/>
    </row>
    <row r="647" ht="15.75" customHeight="1">
      <c r="U647" s="365"/>
      <c r="V647" s="365"/>
      <c r="W647" s="365"/>
    </row>
    <row r="648" ht="15.75" customHeight="1">
      <c r="U648" s="365"/>
      <c r="V648" s="365"/>
      <c r="W648" s="365"/>
    </row>
    <row r="649" ht="15.75" customHeight="1">
      <c r="U649" s="365"/>
      <c r="V649" s="365"/>
      <c r="W649" s="365"/>
    </row>
    <row r="650" ht="15.75" customHeight="1">
      <c r="U650" s="365"/>
      <c r="V650" s="365"/>
      <c r="W650" s="365"/>
    </row>
    <row r="651" ht="15.75" customHeight="1">
      <c r="U651" s="365"/>
      <c r="V651" s="365"/>
      <c r="W651" s="365"/>
    </row>
    <row r="652" ht="15.75" customHeight="1">
      <c r="U652" s="365"/>
      <c r="V652" s="365"/>
      <c r="W652" s="365"/>
    </row>
    <row r="653" ht="15.75" customHeight="1">
      <c r="U653" s="365"/>
      <c r="V653" s="365"/>
      <c r="W653" s="365"/>
    </row>
    <row r="654" ht="15.75" customHeight="1">
      <c r="U654" s="365"/>
      <c r="V654" s="365"/>
      <c r="W654" s="365"/>
    </row>
    <row r="655" ht="15.75" customHeight="1">
      <c r="U655" s="365"/>
      <c r="V655" s="365"/>
      <c r="W655" s="365"/>
    </row>
    <row r="656" ht="15.75" customHeight="1">
      <c r="U656" s="365"/>
      <c r="V656" s="365"/>
      <c r="W656" s="365"/>
    </row>
    <row r="657" ht="15.75" customHeight="1">
      <c r="U657" s="365"/>
      <c r="V657" s="365"/>
      <c r="W657" s="365"/>
    </row>
    <row r="658" ht="15.75" customHeight="1">
      <c r="U658" s="365"/>
      <c r="V658" s="365"/>
      <c r="W658" s="365"/>
    </row>
    <row r="659" ht="15.75" customHeight="1">
      <c r="U659" s="365"/>
      <c r="V659" s="365"/>
      <c r="W659" s="365"/>
    </row>
    <row r="660" ht="15.75" customHeight="1">
      <c r="U660" s="365"/>
      <c r="V660" s="365"/>
      <c r="W660" s="365"/>
    </row>
    <row r="661" ht="15.75" customHeight="1">
      <c r="U661" s="365"/>
      <c r="V661" s="365"/>
      <c r="W661" s="365"/>
    </row>
    <row r="662" ht="15.75" customHeight="1">
      <c r="U662" s="365"/>
      <c r="V662" s="365"/>
      <c r="W662" s="365"/>
    </row>
    <row r="663" ht="15.75" customHeight="1">
      <c r="U663" s="365"/>
      <c r="V663" s="365"/>
      <c r="W663" s="365"/>
    </row>
    <row r="664" ht="15.75" customHeight="1">
      <c r="U664" s="365"/>
      <c r="V664" s="365"/>
      <c r="W664" s="365"/>
    </row>
    <row r="665" ht="15.75" customHeight="1">
      <c r="U665" s="365"/>
      <c r="V665" s="365"/>
      <c r="W665" s="365"/>
    </row>
    <row r="666" ht="15.75" customHeight="1">
      <c r="U666" s="365"/>
      <c r="V666" s="365"/>
      <c r="W666" s="365"/>
    </row>
    <row r="667" ht="15.75" customHeight="1">
      <c r="U667" s="365"/>
      <c r="V667" s="365"/>
      <c r="W667" s="365"/>
    </row>
    <row r="668" ht="15.75" customHeight="1">
      <c r="U668" s="365"/>
      <c r="V668" s="365"/>
      <c r="W668" s="365"/>
    </row>
    <row r="669" ht="15.75" customHeight="1">
      <c r="U669" s="365"/>
      <c r="V669" s="365"/>
      <c r="W669" s="365"/>
    </row>
    <row r="670" ht="15.75" customHeight="1">
      <c r="U670" s="365"/>
      <c r="V670" s="365"/>
      <c r="W670" s="365"/>
    </row>
    <row r="671" ht="15.75" customHeight="1">
      <c r="U671" s="365"/>
      <c r="V671" s="365"/>
      <c r="W671" s="365"/>
    </row>
    <row r="672" ht="15.75" customHeight="1">
      <c r="U672" s="365"/>
      <c r="V672" s="365"/>
      <c r="W672" s="365"/>
    </row>
    <row r="673" ht="15.75" customHeight="1">
      <c r="U673" s="365"/>
      <c r="V673" s="365"/>
      <c r="W673" s="365"/>
    </row>
    <row r="674" ht="15.75" customHeight="1">
      <c r="U674" s="365"/>
      <c r="V674" s="365"/>
      <c r="W674" s="365"/>
    </row>
    <row r="675" ht="15.75" customHeight="1">
      <c r="U675" s="365"/>
      <c r="V675" s="365"/>
      <c r="W675" s="365"/>
    </row>
    <row r="676" ht="15.75" customHeight="1">
      <c r="U676" s="365"/>
      <c r="V676" s="365"/>
      <c r="W676" s="365"/>
    </row>
    <row r="677" ht="15.75" customHeight="1">
      <c r="U677" s="365"/>
      <c r="V677" s="365"/>
      <c r="W677" s="365"/>
    </row>
    <row r="678" ht="15.75" customHeight="1">
      <c r="U678" s="365"/>
      <c r="V678" s="365"/>
      <c r="W678" s="365"/>
    </row>
    <row r="679" ht="15.75" customHeight="1">
      <c r="U679" s="365"/>
      <c r="V679" s="365"/>
      <c r="W679" s="365"/>
    </row>
    <row r="680" ht="15.75" customHeight="1">
      <c r="U680" s="365"/>
      <c r="V680" s="365"/>
      <c r="W680" s="365"/>
    </row>
    <row r="681" ht="15.75" customHeight="1">
      <c r="U681" s="365"/>
      <c r="V681" s="365"/>
      <c r="W681" s="365"/>
    </row>
    <row r="682" ht="15.75" customHeight="1">
      <c r="U682" s="365"/>
      <c r="V682" s="365"/>
      <c r="W682" s="365"/>
    </row>
    <row r="683" ht="15.75" customHeight="1">
      <c r="U683" s="365"/>
      <c r="V683" s="365"/>
      <c r="W683" s="365"/>
    </row>
    <row r="684" ht="15.75" customHeight="1">
      <c r="U684" s="365"/>
      <c r="V684" s="365"/>
      <c r="W684" s="365"/>
    </row>
    <row r="685" ht="15.75" customHeight="1">
      <c r="U685" s="365"/>
      <c r="V685" s="365"/>
      <c r="W685" s="365"/>
    </row>
    <row r="686" ht="15.75" customHeight="1">
      <c r="U686" s="365"/>
      <c r="V686" s="365"/>
      <c r="W686" s="365"/>
    </row>
    <row r="687" ht="15.75" customHeight="1">
      <c r="U687" s="365"/>
      <c r="V687" s="365"/>
      <c r="W687" s="365"/>
    </row>
    <row r="688" ht="15.75" customHeight="1">
      <c r="U688" s="365"/>
      <c r="V688" s="365"/>
      <c r="W688" s="365"/>
    </row>
    <row r="689" ht="15.75" customHeight="1">
      <c r="U689" s="365"/>
      <c r="V689" s="365"/>
      <c r="W689" s="365"/>
    </row>
    <row r="690" ht="15.75" customHeight="1">
      <c r="U690" s="365"/>
      <c r="V690" s="365"/>
      <c r="W690" s="365"/>
    </row>
    <row r="691" ht="15.75" customHeight="1">
      <c r="U691" s="365"/>
      <c r="V691" s="365"/>
      <c r="W691" s="365"/>
    </row>
    <row r="692" ht="15.75" customHeight="1">
      <c r="U692" s="365"/>
      <c r="V692" s="365"/>
      <c r="W692" s="365"/>
    </row>
    <row r="693" ht="15.75" customHeight="1">
      <c r="U693" s="365"/>
      <c r="V693" s="365"/>
      <c r="W693" s="365"/>
    </row>
    <row r="694" ht="15.75" customHeight="1">
      <c r="U694" s="365"/>
      <c r="V694" s="365"/>
      <c r="W694" s="365"/>
    </row>
    <row r="695" ht="15.75" customHeight="1">
      <c r="U695" s="365"/>
      <c r="V695" s="365"/>
      <c r="W695" s="365"/>
    </row>
    <row r="696" ht="15.75" customHeight="1">
      <c r="U696" s="365"/>
      <c r="V696" s="365"/>
      <c r="W696" s="365"/>
    </row>
    <row r="697" ht="15.75" customHeight="1">
      <c r="U697" s="365"/>
      <c r="V697" s="365"/>
      <c r="W697" s="365"/>
    </row>
    <row r="698" ht="15.75" customHeight="1">
      <c r="U698" s="365"/>
      <c r="V698" s="365"/>
      <c r="W698" s="365"/>
    </row>
    <row r="699" ht="15.75" customHeight="1">
      <c r="U699" s="365"/>
      <c r="V699" s="365"/>
      <c r="W699" s="365"/>
    </row>
    <row r="700" ht="15.75" customHeight="1">
      <c r="U700" s="365"/>
      <c r="V700" s="365"/>
      <c r="W700" s="365"/>
    </row>
    <row r="701" ht="15.75" customHeight="1">
      <c r="U701" s="365"/>
      <c r="V701" s="365"/>
      <c r="W701" s="365"/>
    </row>
    <row r="702" ht="15.75" customHeight="1">
      <c r="U702" s="365"/>
      <c r="V702" s="365"/>
      <c r="W702" s="365"/>
    </row>
    <row r="703" ht="15.75" customHeight="1">
      <c r="U703" s="365"/>
      <c r="V703" s="365"/>
      <c r="W703" s="365"/>
    </row>
    <row r="704" ht="15.75" customHeight="1">
      <c r="U704" s="365"/>
      <c r="V704" s="365"/>
      <c r="W704" s="365"/>
    </row>
    <row r="705" ht="15.75" customHeight="1">
      <c r="U705" s="365"/>
      <c r="V705" s="365"/>
      <c r="W705" s="365"/>
    </row>
    <row r="706" ht="15.75" customHeight="1">
      <c r="U706" s="365"/>
      <c r="V706" s="365"/>
      <c r="W706" s="365"/>
    </row>
    <row r="707" ht="15.75" customHeight="1">
      <c r="U707" s="365"/>
      <c r="V707" s="365"/>
      <c r="W707" s="365"/>
    </row>
    <row r="708" ht="15.75" customHeight="1">
      <c r="U708" s="365"/>
      <c r="V708" s="365"/>
      <c r="W708" s="365"/>
    </row>
    <row r="709" ht="15.75" customHeight="1">
      <c r="U709" s="365"/>
      <c r="V709" s="365"/>
      <c r="W709" s="365"/>
    </row>
    <row r="710" ht="15.75" customHeight="1">
      <c r="U710" s="365"/>
      <c r="V710" s="365"/>
      <c r="W710" s="365"/>
    </row>
    <row r="711" ht="15.75" customHeight="1">
      <c r="U711" s="365"/>
      <c r="V711" s="365"/>
      <c r="W711" s="365"/>
    </row>
    <row r="712" ht="15.75" customHeight="1">
      <c r="U712" s="365"/>
      <c r="V712" s="365"/>
      <c r="W712" s="365"/>
    </row>
    <row r="713" ht="15.75" customHeight="1">
      <c r="U713" s="365"/>
      <c r="V713" s="365"/>
      <c r="W713" s="365"/>
    </row>
    <row r="714" ht="15.75" customHeight="1">
      <c r="U714" s="365"/>
      <c r="V714" s="365"/>
      <c r="W714" s="365"/>
    </row>
    <row r="715" ht="15.75" customHeight="1">
      <c r="U715" s="365"/>
      <c r="V715" s="365"/>
      <c r="W715" s="365"/>
    </row>
    <row r="716" ht="15.75" customHeight="1">
      <c r="U716" s="365"/>
      <c r="V716" s="365"/>
      <c r="W716" s="365"/>
    </row>
    <row r="717" ht="15.75" customHeight="1">
      <c r="U717" s="365"/>
      <c r="V717" s="365"/>
      <c r="W717" s="365"/>
    </row>
    <row r="718" ht="15.75" customHeight="1">
      <c r="U718" s="365"/>
      <c r="V718" s="365"/>
      <c r="W718" s="365"/>
    </row>
    <row r="719" ht="15.75" customHeight="1">
      <c r="U719" s="365"/>
      <c r="V719" s="365"/>
      <c r="W719" s="365"/>
    </row>
    <row r="720" ht="15.75" customHeight="1">
      <c r="U720" s="365"/>
      <c r="V720" s="365"/>
      <c r="W720" s="365"/>
    </row>
    <row r="721" ht="15.75" customHeight="1">
      <c r="U721" s="365"/>
      <c r="V721" s="365"/>
      <c r="W721" s="365"/>
    </row>
    <row r="722" ht="15.75" customHeight="1">
      <c r="U722" s="365"/>
      <c r="V722" s="365"/>
      <c r="W722" s="365"/>
    </row>
    <row r="723" ht="15.75" customHeight="1">
      <c r="U723" s="365"/>
      <c r="V723" s="365"/>
      <c r="W723" s="365"/>
    </row>
    <row r="724" ht="15.75" customHeight="1">
      <c r="U724" s="365"/>
      <c r="V724" s="365"/>
      <c r="W724" s="365"/>
    </row>
    <row r="725" ht="15.75" customHeight="1">
      <c r="U725" s="365"/>
      <c r="V725" s="365"/>
      <c r="W725" s="365"/>
    </row>
    <row r="726" ht="15.75" customHeight="1">
      <c r="U726" s="365"/>
      <c r="V726" s="365"/>
      <c r="W726" s="365"/>
    </row>
    <row r="727" ht="15.75" customHeight="1">
      <c r="U727" s="365"/>
      <c r="V727" s="365"/>
      <c r="W727" s="365"/>
    </row>
    <row r="728" ht="15.75" customHeight="1">
      <c r="U728" s="365"/>
      <c r="V728" s="365"/>
      <c r="W728" s="365"/>
    </row>
    <row r="729" ht="15.75" customHeight="1">
      <c r="U729" s="365"/>
      <c r="V729" s="365"/>
      <c r="W729" s="365"/>
    </row>
    <row r="730" ht="15.75" customHeight="1">
      <c r="U730" s="365"/>
      <c r="V730" s="365"/>
      <c r="W730" s="365"/>
    </row>
    <row r="731" ht="15.75" customHeight="1">
      <c r="U731" s="365"/>
      <c r="V731" s="365"/>
      <c r="W731" s="365"/>
    </row>
    <row r="732" ht="15.75" customHeight="1">
      <c r="U732" s="365"/>
      <c r="V732" s="365"/>
      <c r="W732" s="365"/>
    </row>
    <row r="733" ht="15.75" customHeight="1">
      <c r="U733" s="365"/>
      <c r="V733" s="365"/>
      <c r="W733" s="365"/>
    </row>
    <row r="734" ht="15.75" customHeight="1">
      <c r="U734" s="365"/>
      <c r="V734" s="365"/>
      <c r="W734" s="365"/>
    </row>
    <row r="735" ht="15.75" customHeight="1">
      <c r="U735" s="365"/>
      <c r="V735" s="365"/>
      <c r="W735" s="365"/>
    </row>
    <row r="736" ht="15.75" customHeight="1">
      <c r="U736" s="365"/>
      <c r="V736" s="365"/>
      <c r="W736" s="365"/>
    </row>
    <row r="737" ht="15.75" customHeight="1">
      <c r="U737" s="365"/>
      <c r="V737" s="365"/>
      <c r="W737" s="365"/>
    </row>
    <row r="738" ht="15.75" customHeight="1">
      <c r="U738" s="365"/>
      <c r="V738" s="365"/>
      <c r="W738" s="365"/>
    </row>
    <row r="739" ht="15.75" customHeight="1">
      <c r="U739" s="365"/>
      <c r="V739" s="365"/>
      <c r="W739" s="365"/>
    </row>
    <row r="740" ht="15.75" customHeight="1">
      <c r="U740" s="365"/>
      <c r="V740" s="365"/>
      <c r="W740" s="365"/>
    </row>
    <row r="741" ht="15.75" customHeight="1">
      <c r="U741" s="365"/>
      <c r="V741" s="365"/>
      <c r="W741" s="365"/>
    </row>
    <row r="742" ht="15.75" customHeight="1">
      <c r="U742" s="365"/>
      <c r="V742" s="365"/>
      <c r="W742" s="365"/>
    </row>
    <row r="743" ht="15.75" customHeight="1">
      <c r="U743" s="365"/>
      <c r="V743" s="365"/>
      <c r="W743" s="365"/>
    </row>
    <row r="744" ht="15.75" customHeight="1">
      <c r="U744" s="365"/>
      <c r="V744" s="365"/>
      <c r="W744" s="365"/>
    </row>
    <row r="745" ht="15.75" customHeight="1">
      <c r="U745" s="365"/>
      <c r="V745" s="365"/>
      <c r="W745" s="365"/>
    </row>
    <row r="746" ht="15.75" customHeight="1">
      <c r="U746" s="365"/>
      <c r="V746" s="365"/>
      <c r="W746" s="365"/>
    </row>
    <row r="747" ht="15.75" customHeight="1">
      <c r="U747" s="365"/>
      <c r="V747" s="365"/>
      <c r="W747" s="365"/>
    </row>
    <row r="748" ht="15.75" customHeight="1">
      <c r="U748" s="365"/>
      <c r="V748" s="365"/>
      <c r="W748" s="365"/>
    </row>
    <row r="749" ht="15.75" customHeight="1">
      <c r="U749" s="365"/>
      <c r="V749" s="365"/>
      <c r="W749" s="365"/>
    </row>
    <row r="750" ht="15.75" customHeight="1">
      <c r="U750" s="365"/>
      <c r="V750" s="365"/>
      <c r="W750" s="365"/>
    </row>
    <row r="751" ht="15.75" customHeight="1">
      <c r="U751" s="365"/>
      <c r="V751" s="365"/>
      <c r="W751" s="365"/>
    </row>
    <row r="752" ht="15.75" customHeight="1">
      <c r="U752" s="365"/>
      <c r="V752" s="365"/>
      <c r="W752" s="365"/>
    </row>
    <row r="753" ht="15.75" customHeight="1">
      <c r="U753" s="365"/>
      <c r="V753" s="365"/>
      <c r="W753" s="365"/>
    </row>
    <row r="754" ht="15.75" customHeight="1">
      <c r="U754" s="365"/>
      <c r="V754" s="365"/>
      <c r="W754" s="365"/>
    </row>
    <row r="755" ht="15.75" customHeight="1">
      <c r="U755" s="365"/>
      <c r="V755" s="365"/>
      <c r="W755" s="365"/>
    </row>
    <row r="756" ht="15.75" customHeight="1">
      <c r="U756" s="365"/>
      <c r="V756" s="365"/>
      <c r="W756" s="365"/>
    </row>
    <row r="757" ht="15.75" customHeight="1">
      <c r="U757" s="365"/>
      <c r="V757" s="365"/>
      <c r="W757" s="365"/>
    </row>
    <row r="758" ht="15.75" customHeight="1">
      <c r="U758" s="365"/>
      <c r="V758" s="365"/>
      <c r="W758" s="365"/>
    </row>
    <row r="759" ht="15.75" customHeight="1">
      <c r="U759" s="365"/>
      <c r="V759" s="365"/>
      <c r="W759" s="365"/>
    </row>
    <row r="760" ht="15.75" customHeight="1">
      <c r="U760" s="365"/>
      <c r="V760" s="365"/>
      <c r="W760" s="365"/>
    </row>
    <row r="761" ht="15.75" customHeight="1">
      <c r="U761" s="365"/>
      <c r="V761" s="365"/>
      <c r="W761" s="365"/>
    </row>
    <row r="762" ht="15.75" customHeight="1">
      <c r="U762" s="365"/>
      <c r="V762" s="365"/>
      <c r="W762" s="365"/>
    </row>
    <row r="763" ht="15.75" customHeight="1">
      <c r="U763" s="365"/>
      <c r="V763" s="365"/>
      <c r="W763" s="365"/>
    </row>
    <row r="764" ht="15.75" customHeight="1">
      <c r="U764" s="365"/>
      <c r="V764" s="365"/>
      <c r="W764" s="365"/>
    </row>
    <row r="765" ht="15.75" customHeight="1">
      <c r="U765" s="365"/>
      <c r="V765" s="365"/>
      <c r="W765" s="365"/>
    </row>
    <row r="766" ht="15.75" customHeight="1">
      <c r="U766" s="365"/>
      <c r="V766" s="365"/>
      <c r="W766" s="365"/>
    </row>
    <row r="767" ht="15.75" customHeight="1">
      <c r="U767" s="365"/>
      <c r="V767" s="365"/>
      <c r="W767" s="365"/>
    </row>
    <row r="768" ht="15.75" customHeight="1">
      <c r="U768" s="365"/>
      <c r="V768" s="365"/>
      <c r="W768" s="365"/>
    </row>
    <row r="769" ht="15.75" customHeight="1">
      <c r="U769" s="365"/>
      <c r="V769" s="365"/>
      <c r="W769" s="365"/>
    </row>
    <row r="770" ht="15.75" customHeight="1">
      <c r="U770" s="365"/>
      <c r="V770" s="365"/>
      <c r="W770" s="365"/>
    </row>
    <row r="771" ht="15.75" customHeight="1">
      <c r="U771" s="365"/>
      <c r="V771" s="365"/>
      <c r="W771" s="365"/>
    </row>
    <row r="772" ht="15.75" customHeight="1">
      <c r="U772" s="365"/>
      <c r="V772" s="365"/>
      <c r="W772" s="365"/>
    </row>
    <row r="773" ht="15.75" customHeight="1">
      <c r="U773" s="365"/>
      <c r="V773" s="365"/>
      <c r="W773" s="365"/>
    </row>
    <row r="774" ht="15.75" customHeight="1">
      <c r="U774" s="365"/>
      <c r="V774" s="365"/>
      <c r="W774" s="365"/>
    </row>
    <row r="775" ht="15.75" customHeight="1">
      <c r="U775" s="365"/>
      <c r="V775" s="365"/>
      <c r="W775" s="365"/>
    </row>
    <row r="776" ht="15.75" customHeight="1">
      <c r="U776" s="365"/>
      <c r="V776" s="365"/>
      <c r="W776" s="365"/>
    </row>
    <row r="777" ht="15.75" customHeight="1">
      <c r="U777" s="365"/>
      <c r="V777" s="365"/>
      <c r="W777" s="365"/>
    </row>
    <row r="778" ht="15.75" customHeight="1">
      <c r="U778" s="365"/>
      <c r="V778" s="365"/>
      <c r="W778" s="365"/>
    </row>
    <row r="779" ht="15.75" customHeight="1">
      <c r="U779" s="365"/>
      <c r="V779" s="365"/>
      <c r="W779" s="365"/>
    </row>
    <row r="780" ht="15.75" customHeight="1">
      <c r="U780" s="365"/>
      <c r="V780" s="365"/>
      <c r="W780" s="365"/>
    </row>
    <row r="781" ht="15.75" customHeight="1">
      <c r="U781" s="365"/>
      <c r="V781" s="365"/>
      <c r="W781" s="365"/>
    </row>
    <row r="782" ht="15.75" customHeight="1">
      <c r="U782" s="365"/>
      <c r="V782" s="365"/>
      <c r="W782" s="365"/>
    </row>
    <row r="783" ht="15.75" customHeight="1">
      <c r="U783" s="365"/>
      <c r="V783" s="365"/>
      <c r="W783" s="365"/>
    </row>
    <row r="784" ht="15.75" customHeight="1">
      <c r="U784" s="365"/>
      <c r="V784" s="365"/>
      <c r="W784" s="365"/>
    </row>
    <row r="785" ht="15.75" customHeight="1">
      <c r="U785" s="365"/>
      <c r="V785" s="365"/>
      <c r="W785" s="365"/>
    </row>
    <row r="786" ht="15.75" customHeight="1">
      <c r="U786" s="365"/>
      <c r="V786" s="365"/>
      <c r="W786" s="365"/>
    </row>
    <row r="787" ht="15.75" customHeight="1">
      <c r="U787" s="365"/>
      <c r="V787" s="365"/>
      <c r="W787" s="365"/>
    </row>
    <row r="788" ht="15.75" customHeight="1">
      <c r="U788" s="365"/>
      <c r="V788" s="365"/>
      <c r="W788" s="365"/>
    </row>
    <row r="789" ht="15.75" customHeight="1">
      <c r="U789" s="365"/>
      <c r="V789" s="365"/>
      <c r="W789" s="365"/>
    </row>
    <row r="790" ht="15.75" customHeight="1">
      <c r="U790" s="365"/>
      <c r="V790" s="365"/>
      <c r="W790" s="365"/>
    </row>
    <row r="791" ht="15.75" customHeight="1">
      <c r="U791" s="365"/>
      <c r="V791" s="365"/>
      <c r="W791" s="365"/>
    </row>
    <row r="792" ht="15.75" customHeight="1">
      <c r="U792" s="365"/>
      <c r="V792" s="365"/>
      <c r="W792" s="365"/>
    </row>
    <row r="793" ht="15.75" customHeight="1">
      <c r="U793" s="365"/>
      <c r="V793" s="365"/>
      <c r="W793" s="365"/>
    </row>
    <row r="794" ht="15.75" customHeight="1">
      <c r="U794" s="365"/>
      <c r="V794" s="365"/>
      <c r="W794" s="365"/>
    </row>
    <row r="795" ht="15.75" customHeight="1">
      <c r="U795" s="365"/>
      <c r="V795" s="365"/>
      <c r="W795" s="365"/>
    </row>
    <row r="796" ht="15.75" customHeight="1">
      <c r="U796" s="365"/>
      <c r="V796" s="365"/>
      <c r="W796" s="365"/>
    </row>
    <row r="797" ht="15.75" customHeight="1">
      <c r="U797" s="365"/>
      <c r="V797" s="365"/>
      <c r="W797" s="365"/>
    </row>
    <row r="798" ht="15.75" customHeight="1">
      <c r="U798" s="365"/>
      <c r="V798" s="365"/>
      <c r="W798" s="365"/>
    </row>
    <row r="799" ht="15.75" customHeight="1">
      <c r="U799" s="365"/>
      <c r="V799" s="365"/>
      <c r="W799" s="365"/>
    </row>
    <row r="800" ht="15.75" customHeight="1">
      <c r="U800" s="365"/>
      <c r="V800" s="365"/>
      <c r="W800" s="365"/>
    </row>
    <row r="801" ht="15.75" customHeight="1">
      <c r="U801" s="365"/>
      <c r="V801" s="365"/>
      <c r="W801" s="365"/>
    </row>
    <row r="802" ht="15.75" customHeight="1">
      <c r="U802" s="365"/>
      <c r="V802" s="365"/>
      <c r="W802" s="365"/>
    </row>
    <row r="803" ht="15.75" customHeight="1">
      <c r="U803" s="365"/>
      <c r="V803" s="365"/>
      <c r="W803" s="365"/>
    </row>
    <row r="804" ht="15.75" customHeight="1">
      <c r="U804" s="365"/>
      <c r="V804" s="365"/>
      <c r="W804" s="365"/>
    </row>
    <row r="805" ht="15.75" customHeight="1">
      <c r="U805" s="365"/>
      <c r="V805" s="365"/>
      <c r="W805" s="365"/>
    </row>
    <row r="806" ht="15.75" customHeight="1">
      <c r="U806" s="365"/>
      <c r="V806" s="365"/>
      <c r="W806" s="365"/>
    </row>
    <row r="807" ht="15.75" customHeight="1">
      <c r="U807" s="365"/>
      <c r="V807" s="365"/>
      <c r="W807" s="365"/>
    </row>
    <row r="808" ht="15.75" customHeight="1">
      <c r="U808" s="365"/>
      <c r="V808" s="365"/>
      <c r="W808" s="365"/>
    </row>
    <row r="809" ht="15.75" customHeight="1">
      <c r="U809" s="365"/>
      <c r="V809" s="365"/>
      <c r="W809" s="365"/>
    </row>
    <row r="810" ht="15.75" customHeight="1">
      <c r="U810" s="365"/>
      <c r="V810" s="365"/>
      <c r="W810" s="365"/>
    </row>
    <row r="811" ht="15.75" customHeight="1">
      <c r="U811" s="365"/>
      <c r="V811" s="365"/>
      <c r="W811" s="365"/>
    </row>
    <row r="812" ht="15.75" customHeight="1">
      <c r="U812" s="365"/>
      <c r="V812" s="365"/>
      <c r="W812" s="365"/>
    </row>
    <row r="813" ht="15.75" customHeight="1">
      <c r="U813" s="365"/>
      <c r="V813" s="365"/>
      <c r="W813" s="365"/>
    </row>
    <row r="814" ht="15.75" customHeight="1">
      <c r="U814" s="365"/>
      <c r="V814" s="365"/>
      <c r="W814" s="365"/>
    </row>
    <row r="815" ht="15.75" customHeight="1">
      <c r="U815" s="365"/>
      <c r="V815" s="365"/>
      <c r="W815" s="365"/>
    </row>
    <row r="816" ht="15.75" customHeight="1">
      <c r="U816" s="365"/>
      <c r="V816" s="365"/>
      <c r="W816" s="365"/>
    </row>
    <row r="817" ht="15.75" customHeight="1">
      <c r="U817" s="365"/>
      <c r="V817" s="365"/>
      <c r="W817" s="365"/>
    </row>
    <row r="818" ht="15.75" customHeight="1">
      <c r="U818" s="365"/>
      <c r="V818" s="365"/>
      <c r="W818" s="365"/>
    </row>
    <row r="819" ht="15.75" customHeight="1">
      <c r="U819" s="365"/>
      <c r="V819" s="365"/>
      <c r="W819" s="365"/>
    </row>
    <row r="820" ht="15.75" customHeight="1">
      <c r="U820" s="365"/>
      <c r="V820" s="365"/>
      <c r="W820" s="365"/>
    </row>
    <row r="821" ht="15.75" customHeight="1">
      <c r="U821" s="365"/>
      <c r="V821" s="365"/>
      <c r="W821" s="365"/>
    </row>
    <row r="822" ht="15.75" customHeight="1">
      <c r="U822" s="365"/>
      <c r="V822" s="365"/>
      <c r="W822" s="365"/>
    </row>
    <row r="823" ht="15.75" customHeight="1">
      <c r="U823" s="365"/>
      <c r="V823" s="365"/>
      <c r="W823" s="365"/>
    </row>
    <row r="824" ht="15.75" customHeight="1">
      <c r="U824" s="365"/>
      <c r="V824" s="365"/>
      <c r="W824" s="365"/>
    </row>
    <row r="825" ht="15.75" customHeight="1">
      <c r="U825" s="365"/>
      <c r="V825" s="365"/>
      <c r="W825" s="365"/>
    </row>
    <row r="826" ht="15.75" customHeight="1">
      <c r="U826" s="365"/>
      <c r="V826" s="365"/>
      <c r="W826" s="365"/>
    </row>
    <row r="827" ht="15.75" customHeight="1">
      <c r="U827" s="365"/>
      <c r="V827" s="365"/>
      <c r="W827" s="365"/>
    </row>
    <row r="828" ht="15.75" customHeight="1">
      <c r="U828" s="365"/>
      <c r="V828" s="365"/>
      <c r="W828" s="365"/>
    </row>
    <row r="829" ht="15.75" customHeight="1">
      <c r="U829" s="365"/>
      <c r="V829" s="365"/>
      <c r="W829" s="365"/>
    </row>
    <row r="830" ht="15.75" customHeight="1">
      <c r="U830" s="365"/>
      <c r="V830" s="365"/>
      <c r="W830" s="365"/>
    </row>
    <row r="831" ht="15.75" customHeight="1">
      <c r="U831" s="365"/>
      <c r="V831" s="365"/>
      <c r="W831" s="365"/>
    </row>
    <row r="832" ht="15.75" customHeight="1">
      <c r="U832" s="365"/>
      <c r="V832" s="365"/>
      <c r="W832" s="365"/>
    </row>
    <row r="833" ht="15.75" customHeight="1">
      <c r="U833" s="365"/>
      <c r="V833" s="365"/>
      <c r="W833" s="365"/>
    </row>
    <row r="834" ht="15.75" customHeight="1">
      <c r="U834" s="365"/>
      <c r="V834" s="365"/>
      <c r="W834" s="365"/>
    </row>
    <row r="835" ht="15.75" customHeight="1">
      <c r="U835" s="365"/>
      <c r="V835" s="365"/>
      <c r="W835" s="365"/>
    </row>
    <row r="836" ht="15.75" customHeight="1">
      <c r="U836" s="365"/>
      <c r="V836" s="365"/>
      <c r="W836" s="365"/>
    </row>
    <row r="837" ht="15.75" customHeight="1">
      <c r="U837" s="365"/>
      <c r="V837" s="365"/>
      <c r="W837" s="365"/>
    </row>
    <row r="838" ht="15.75" customHeight="1">
      <c r="U838" s="365"/>
      <c r="V838" s="365"/>
      <c r="W838" s="365"/>
    </row>
    <row r="839" ht="15.75" customHeight="1">
      <c r="U839" s="365"/>
      <c r="V839" s="365"/>
      <c r="W839" s="365"/>
    </row>
    <row r="840" ht="15.75" customHeight="1">
      <c r="U840" s="365"/>
      <c r="V840" s="365"/>
      <c r="W840" s="365"/>
    </row>
    <row r="841" ht="15.75" customHeight="1">
      <c r="U841" s="365"/>
      <c r="V841" s="365"/>
      <c r="W841" s="365"/>
    </row>
    <row r="842" ht="15.75" customHeight="1">
      <c r="U842" s="365"/>
      <c r="V842" s="365"/>
      <c r="W842" s="365"/>
    </row>
    <row r="843" ht="15.75" customHeight="1">
      <c r="U843" s="365"/>
      <c r="V843" s="365"/>
      <c r="W843" s="365"/>
    </row>
    <row r="844" ht="15.75" customHeight="1">
      <c r="U844" s="365"/>
      <c r="V844" s="365"/>
      <c r="W844" s="365"/>
    </row>
    <row r="845" ht="15.75" customHeight="1">
      <c r="U845" s="365"/>
      <c r="V845" s="365"/>
      <c r="W845" s="365"/>
    </row>
    <row r="846" ht="15.75" customHeight="1">
      <c r="U846" s="365"/>
      <c r="V846" s="365"/>
      <c r="W846" s="365"/>
    </row>
    <row r="847" ht="15.75" customHeight="1">
      <c r="U847" s="365"/>
      <c r="V847" s="365"/>
      <c r="W847" s="365"/>
    </row>
    <row r="848" ht="15.75" customHeight="1">
      <c r="U848" s="365"/>
      <c r="V848" s="365"/>
      <c r="W848" s="365"/>
    </row>
    <row r="849" ht="15.75" customHeight="1">
      <c r="U849" s="365"/>
      <c r="V849" s="365"/>
      <c r="W849" s="365"/>
    </row>
    <row r="850" ht="15.75" customHeight="1">
      <c r="U850" s="365"/>
      <c r="V850" s="365"/>
      <c r="W850" s="365"/>
    </row>
    <row r="851" ht="15.75" customHeight="1">
      <c r="U851" s="365"/>
      <c r="V851" s="365"/>
      <c r="W851" s="365"/>
    </row>
    <row r="852" ht="15.75" customHeight="1">
      <c r="U852" s="365"/>
      <c r="V852" s="365"/>
      <c r="W852" s="365"/>
    </row>
    <row r="853" ht="15.75" customHeight="1">
      <c r="U853" s="365"/>
      <c r="V853" s="365"/>
      <c r="W853" s="365"/>
    </row>
    <row r="854" ht="15.75" customHeight="1">
      <c r="U854" s="365"/>
      <c r="V854" s="365"/>
      <c r="W854" s="365"/>
    </row>
    <row r="855" ht="15.75" customHeight="1">
      <c r="U855" s="365"/>
      <c r="V855" s="365"/>
      <c r="W855" s="365"/>
    </row>
    <row r="856" ht="15.75" customHeight="1">
      <c r="U856" s="365"/>
      <c r="V856" s="365"/>
      <c r="W856" s="365"/>
    </row>
    <row r="857" ht="15.75" customHeight="1">
      <c r="U857" s="365"/>
      <c r="V857" s="365"/>
      <c r="W857" s="365"/>
    </row>
    <row r="858" ht="15.75" customHeight="1">
      <c r="U858" s="365"/>
      <c r="V858" s="365"/>
      <c r="W858" s="365"/>
    </row>
    <row r="859" ht="15.75" customHeight="1">
      <c r="U859" s="365"/>
      <c r="V859" s="365"/>
      <c r="W859" s="365"/>
    </row>
    <row r="860" ht="15.75" customHeight="1">
      <c r="U860" s="365"/>
      <c r="V860" s="365"/>
      <c r="W860" s="365"/>
    </row>
    <row r="861" ht="15.75" customHeight="1">
      <c r="U861" s="365"/>
      <c r="V861" s="365"/>
      <c r="W861" s="365"/>
    </row>
    <row r="862" ht="15.75" customHeight="1">
      <c r="U862" s="365"/>
      <c r="V862" s="365"/>
      <c r="W862" s="365"/>
    </row>
    <row r="863" ht="15.75" customHeight="1">
      <c r="U863" s="365"/>
      <c r="V863" s="365"/>
      <c r="W863" s="365"/>
    </row>
    <row r="864" ht="15.75" customHeight="1">
      <c r="U864" s="365"/>
      <c r="V864" s="365"/>
      <c r="W864" s="365"/>
    </row>
    <row r="865" ht="15.75" customHeight="1">
      <c r="U865" s="365"/>
      <c r="V865" s="365"/>
      <c r="W865" s="365"/>
    </row>
    <row r="866" ht="15.75" customHeight="1">
      <c r="U866" s="365"/>
      <c r="V866" s="365"/>
      <c r="W866" s="365"/>
    </row>
    <row r="867" ht="15.75" customHeight="1">
      <c r="U867" s="365"/>
      <c r="V867" s="365"/>
      <c r="W867" s="365"/>
    </row>
    <row r="868" ht="15.75" customHeight="1">
      <c r="U868" s="365"/>
      <c r="V868" s="365"/>
      <c r="W868" s="365"/>
    </row>
    <row r="869" ht="15.75" customHeight="1">
      <c r="U869" s="365"/>
      <c r="V869" s="365"/>
      <c r="W869" s="365"/>
    </row>
    <row r="870" ht="15.75" customHeight="1">
      <c r="U870" s="365"/>
      <c r="V870" s="365"/>
      <c r="W870" s="365"/>
    </row>
    <row r="871" ht="15.75" customHeight="1">
      <c r="U871" s="365"/>
      <c r="V871" s="365"/>
      <c r="W871" s="365"/>
    </row>
    <row r="872" ht="15.75" customHeight="1">
      <c r="U872" s="365"/>
      <c r="V872" s="365"/>
      <c r="W872" s="365"/>
    </row>
    <row r="873" ht="15.75" customHeight="1">
      <c r="U873" s="365"/>
      <c r="V873" s="365"/>
      <c r="W873" s="365"/>
    </row>
    <row r="874" ht="15.75" customHeight="1">
      <c r="U874" s="365"/>
      <c r="V874" s="365"/>
      <c r="W874" s="365"/>
    </row>
    <row r="875" ht="15.75" customHeight="1">
      <c r="U875" s="365"/>
      <c r="V875" s="365"/>
      <c r="W875" s="365"/>
    </row>
    <row r="876" ht="15.75" customHeight="1">
      <c r="U876" s="365"/>
      <c r="V876" s="365"/>
      <c r="W876" s="365"/>
    </row>
    <row r="877" ht="15.75" customHeight="1">
      <c r="U877" s="365"/>
      <c r="V877" s="365"/>
      <c r="W877" s="365"/>
    </row>
    <row r="878" ht="15.75" customHeight="1">
      <c r="U878" s="365"/>
      <c r="V878" s="365"/>
      <c r="W878" s="365"/>
    </row>
    <row r="879" ht="15.75" customHeight="1">
      <c r="U879" s="365"/>
      <c r="V879" s="365"/>
      <c r="W879" s="365"/>
    </row>
    <row r="880" ht="15.75" customHeight="1">
      <c r="U880" s="365"/>
      <c r="V880" s="365"/>
      <c r="W880" s="365"/>
    </row>
    <row r="881" ht="15.75" customHeight="1">
      <c r="U881" s="365"/>
      <c r="V881" s="365"/>
      <c r="W881" s="365"/>
    </row>
    <row r="882" ht="15.75" customHeight="1">
      <c r="U882" s="365"/>
      <c r="V882" s="365"/>
      <c r="W882" s="365"/>
    </row>
    <row r="883" ht="15.75" customHeight="1">
      <c r="U883" s="365"/>
      <c r="V883" s="365"/>
      <c r="W883" s="365"/>
    </row>
    <row r="884" ht="15.75" customHeight="1">
      <c r="U884" s="365"/>
      <c r="V884" s="365"/>
      <c r="W884" s="365"/>
    </row>
    <row r="885" ht="15.75" customHeight="1">
      <c r="U885" s="365"/>
      <c r="V885" s="365"/>
      <c r="W885" s="365"/>
    </row>
    <row r="886" ht="15.75" customHeight="1">
      <c r="U886" s="365"/>
      <c r="V886" s="365"/>
      <c r="W886" s="365"/>
    </row>
    <row r="887" ht="15.75" customHeight="1">
      <c r="U887" s="365"/>
      <c r="V887" s="365"/>
      <c r="W887" s="365"/>
    </row>
    <row r="888" ht="15.75" customHeight="1">
      <c r="U888" s="365"/>
      <c r="V888" s="365"/>
      <c r="W888" s="365"/>
    </row>
    <row r="889" ht="15.75" customHeight="1">
      <c r="U889" s="365"/>
      <c r="V889" s="365"/>
      <c r="W889" s="365"/>
    </row>
    <row r="890" ht="15.75" customHeight="1">
      <c r="U890" s="365"/>
      <c r="V890" s="365"/>
      <c r="W890" s="365"/>
    </row>
    <row r="891" ht="15.75" customHeight="1">
      <c r="U891" s="365"/>
      <c r="V891" s="365"/>
      <c r="W891" s="365"/>
    </row>
    <row r="892" ht="15.75" customHeight="1">
      <c r="U892" s="365"/>
      <c r="V892" s="365"/>
      <c r="W892" s="365"/>
    </row>
    <row r="893" ht="15.75" customHeight="1">
      <c r="U893" s="365"/>
      <c r="V893" s="365"/>
      <c r="W893" s="365"/>
    </row>
    <row r="894" ht="15.75" customHeight="1">
      <c r="U894" s="365"/>
      <c r="V894" s="365"/>
      <c r="W894" s="365"/>
    </row>
    <row r="895" ht="15.75" customHeight="1">
      <c r="U895" s="365"/>
      <c r="V895" s="365"/>
      <c r="W895" s="365"/>
    </row>
    <row r="896" ht="15.75" customHeight="1">
      <c r="U896" s="365"/>
      <c r="V896" s="365"/>
      <c r="W896" s="365"/>
    </row>
    <row r="897" ht="15.75" customHeight="1">
      <c r="U897" s="365"/>
      <c r="V897" s="365"/>
      <c r="W897" s="365"/>
    </row>
    <row r="898" ht="15.75" customHeight="1">
      <c r="U898" s="365"/>
      <c r="V898" s="365"/>
      <c r="W898" s="365"/>
    </row>
    <row r="899" ht="15.75" customHeight="1">
      <c r="U899" s="365"/>
      <c r="V899" s="365"/>
      <c r="W899" s="365"/>
    </row>
    <row r="900" ht="15.75" customHeight="1">
      <c r="U900" s="365"/>
      <c r="V900" s="365"/>
      <c r="W900" s="365"/>
    </row>
    <row r="901" ht="15.75" customHeight="1">
      <c r="U901" s="365"/>
      <c r="V901" s="365"/>
      <c r="W901" s="365"/>
    </row>
    <row r="902" ht="15.75" customHeight="1">
      <c r="U902" s="365"/>
      <c r="V902" s="365"/>
      <c r="W902" s="365"/>
    </row>
    <row r="903" ht="15.75" customHeight="1">
      <c r="U903" s="365"/>
      <c r="V903" s="365"/>
      <c r="W903" s="365"/>
    </row>
    <row r="904" ht="15.75" customHeight="1">
      <c r="U904" s="365"/>
      <c r="V904" s="365"/>
      <c r="W904" s="365"/>
    </row>
    <row r="905" ht="15.75" customHeight="1">
      <c r="U905" s="365"/>
      <c r="V905" s="365"/>
      <c r="W905" s="365"/>
    </row>
    <row r="906" ht="15.75" customHeight="1">
      <c r="U906" s="365"/>
      <c r="V906" s="365"/>
      <c r="W906" s="365"/>
    </row>
    <row r="907" ht="15.75" customHeight="1">
      <c r="U907" s="365"/>
      <c r="V907" s="365"/>
      <c r="W907" s="365"/>
    </row>
    <row r="908" ht="15.75" customHeight="1">
      <c r="U908" s="365"/>
      <c r="V908" s="365"/>
      <c r="W908" s="365"/>
    </row>
    <row r="909" ht="15.75" customHeight="1">
      <c r="U909" s="365"/>
      <c r="V909" s="365"/>
      <c r="W909" s="365"/>
    </row>
    <row r="910" ht="15.75" customHeight="1">
      <c r="U910" s="365"/>
      <c r="V910" s="365"/>
      <c r="W910" s="365"/>
    </row>
    <row r="911" ht="15.75" customHeight="1">
      <c r="U911" s="365"/>
      <c r="V911" s="365"/>
      <c r="W911" s="365"/>
    </row>
    <row r="912" ht="15.75" customHeight="1">
      <c r="U912" s="365"/>
      <c r="V912" s="365"/>
      <c r="W912" s="365"/>
    </row>
    <row r="913" ht="15.75" customHeight="1">
      <c r="U913" s="365"/>
      <c r="V913" s="365"/>
      <c r="W913" s="365"/>
    </row>
    <row r="914" ht="15.75" customHeight="1">
      <c r="U914" s="365"/>
      <c r="V914" s="365"/>
      <c r="W914" s="365"/>
    </row>
    <row r="915" ht="15.75" customHeight="1">
      <c r="U915" s="365"/>
      <c r="V915" s="365"/>
      <c r="W915" s="365"/>
    </row>
    <row r="916" ht="15.75" customHeight="1">
      <c r="U916" s="365"/>
      <c r="V916" s="365"/>
      <c r="W916" s="365"/>
    </row>
    <row r="917" ht="15.75" customHeight="1">
      <c r="U917" s="365"/>
      <c r="V917" s="365"/>
      <c r="W917" s="365"/>
    </row>
    <row r="918" ht="15.75" customHeight="1">
      <c r="U918" s="365"/>
      <c r="V918" s="365"/>
      <c r="W918" s="365"/>
    </row>
    <row r="919" ht="15.75" customHeight="1">
      <c r="U919" s="365"/>
      <c r="V919" s="365"/>
      <c r="W919" s="365"/>
    </row>
    <row r="920" ht="15.75" customHeight="1">
      <c r="U920" s="365"/>
      <c r="V920" s="365"/>
      <c r="W920" s="365"/>
    </row>
    <row r="921" ht="15.75" customHeight="1">
      <c r="U921" s="365"/>
      <c r="V921" s="365"/>
      <c r="W921" s="365"/>
    </row>
    <row r="922" ht="15.75" customHeight="1">
      <c r="U922" s="365"/>
      <c r="V922" s="365"/>
      <c r="W922" s="365"/>
    </row>
    <row r="923" ht="15.75" customHeight="1">
      <c r="U923" s="365"/>
      <c r="V923" s="365"/>
      <c r="W923" s="365"/>
    </row>
    <row r="924" ht="15.75" customHeight="1">
      <c r="U924" s="365"/>
      <c r="V924" s="365"/>
      <c r="W924" s="365"/>
    </row>
    <row r="925" ht="15.75" customHeight="1">
      <c r="U925" s="365"/>
      <c r="V925" s="365"/>
      <c r="W925" s="365"/>
    </row>
    <row r="926" ht="15.75" customHeight="1">
      <c r="U926" s="365"/>
      <c r="V926" s="365"/>
      <c r="W926" s="365"/>
    </row>
    <row r="927" ht="15.75" customHeight="1">
      <c r="U927" s="365"/>
      <c r="V927" s="365"/>
      <c r="W927" s="365"/>
    </row>
    <row r="928" ht="15.75" customHeight="1">
      <c r="U928" s="365"/>
      <c r="V928" s="365"/>
      <c r="W928" s="365"/>
    </row>
    <row r="929" ht="15.75" customHeight="1">
      <c r="U929" s="365"/>
      <c r="V929" s="365"/>
      <c r="W929" s="365"/>
    </row>
    <row r="930" ht="15.75" customHeight="1">
      <c r="U930" s="365"/>
      <c r="V930" s="365"/>
      <c r="W930" s="365"/>
    </row>
    <row r="931" ht="15.75" customHeight="1">
      <c r="U931" s="365"/>
      <c r="V931" s="365"/>
      <c r="W931" s="365"/>
    </row>
    <row r="932" ht="15.75" customHeight="1">
      <c r="U932" s="365"/>
      <c r="V932" s="365"/>
      <c r="W932" s="365"/>
    </row>
    <row r="933" ht="15.75" customHeight="1">
      <c r="U933" s="365"/>
      <c r="V933" s="365"/>
      <c r="W933" s="365"/>
    </row>
    <row r="934" ht="15.75" customHeight="1">
      <c r="U934" s="365"/>
      <c r="V934" s="365"/>
      <c r="W934" s="365"/>
    </row>
    <row r="935" ht="15.75" customHeight="1">
      <c r="U935" s="365"/>
      <c r="V935" s="365"/>
      <c r="W935" s="365"/>
    </row>
    <row r="936" ht="15.75" customHeight="1">
      <c r="U936" s="365"/>
      <c r="V936" s="365"/>
      <c r="W936" s="365"/>
    </row>
    <row r="937" ht="15.75" customHeight="1">
      <c r="U937" s="365"/>
      <c r="V937" s="365"/>
      <c r="W937" s="365"/>
    </row>
    <row r="938" ht="15.75" customHeight="1">
      <c r="U938" s="365"/>
      <c r="V938" s="365"/>
      <c r="W938" s="365"/>
    </row>
    <row r="939" ht="15.75" customHeight="1">
      <c r="U939" s="365"/>
      <c r="V939" s="365"/>
      <c r="W939" s="365"/>
    </row>
    <row r="940" ht="15.75" customHeight="1">
      <c r="U940" s="365"/>
      <c r="V940" s="365"/>
      <c r="W940" s="365"/>
    </row>
    <row r="941" ht="15.75" customHeight="1">
      <c r="U941" s="365"/>
      <c r="V941" s="365"/>
      <c r="W941" s="365"/>
    </row>
    <row r="942" ht="15.75" customHeight="1">
      <c r="U942" s="365"/>
      <c r="V942" s="365"/>
      <c r="W942" s="365"/>
    </row>
    <row r="943" ht="15.75" customHeight="1">
      <c r="U943" s="365"/>
      <c r="V943" s="365"/>
      <c r="W943" s="365"/>
    </row>
    <row r="944" ht="15.75" customHeight="1">
      <c r="U944" s="365"/>
      <c r="V944" s="365"/>
      <c r="W944" s="365"/>
    </row>
    <row r="945" ht="15.75" customHeight="1">
      <c r="U945" s="365"/>
      <c r="V945" s="365"/>
      <c r="W945" s="365"/>
    </row>
    <row r="946" ht="15.75" customHeight="1">
      <c r="U946" s="365"/>
      <c r="V946" s="365"/>
      <c r="W946" s="365"/>
    </row>
    <row r="947" ht="15.75" customHeight="1">
      <c r="U947" s="365"/>
      <c r="V947" s="365"/>
      <c r="W947" s="365"/>
    </row>
    <row r="948" ht="15.75" customHeight="1">
      <c r="U948" s="365"/>
      <c r="V948" s="365"/>
      <c r="W948" s="365"/>
    </row>
    <row r="949" ht="15.75" customHeight="1">
      <c r="U949" s="365"/>
      <c r="V949" s="365"/>
      <c r="W949" s="365"/>
    </row>
    <row r="950" ht="15.75" customHeight="1">
      <c r="U950" s="365"/>
      <c r="V950" s="365"/>
      <c r="W950" s="365"/>
    </row>
    <row r="951" ht="15.75" customHeight="1">
      <c r="U951" s="365"/>
      <c r="V951" s="365"/>
      <c r="W951" s="365"/>
    </row>
    <row r="952" ht="15.75" customHeight="1">
      <c r="U952" s="365"/>
      <c r="V952" s="365"/>
      <c r="W952" s="365"/>
    </row>
    <row r="953" ht="15.75" customHeight="1">
      <c r="U953" s="365"/>
      <c r="V953" s="365"/>
      <c r="W953" s="365"/>
    </row>
    <row r="954" ht="15.75" customHeight="1">
      <c r="U954" s="365"/>
      <c r="V954" s="365"/>
      <c r="W954" s="365"/>
    </row>
    <row r="955" ht="15.75" customHeight="1">
      <c r="U955" s="365"/>
      <c r="V955" s="365"/>
      <c r="W955" s="365"/>
    </row>
    <row r="956" ht="15.75" customHeight="1">
      <c r="U956" s="365"/>
      <c r="V956" s="365"/>
      <c r="W956" s="365"/>
    </row>
    <row r="957" ht="15.75" customHeight="1">
      <c r="U957" s="365"/>
      <c r="V957" s="365"/>
      <c r="W957" s="365"/>
    </row>
    <row r="958" ht="15.75" customHeight="1">
      <c r="U958" s="365"/>
      <c r="V958" s="365"/>
      <c r="W958" s="365"/>
    </row>
    <row r="959" ht="15.75" customHeight="1">
      <c r="U959" s="365"/>
      <c r="V959" s="365"/>
      <c r="W959" s="365"/>
    </row>
    <row r="960" ht="15.75" customHeight="1">
      <c r="U960" s="365"/>
      <c r="V960" s="365"/>
      <c r="W960" s="365"/>
    </row>
    <row r="961" ht="15.75" customHeight="1">
      <c r="U961" s="365"/>
      <c r="V961" s="365"/>
      <c r="W961" s="365"/>
    </row>
    <row r="962" ht="15.75" customHeight="1">
      <c r="U962" s="365"/>
      <c r="V962" s="365"/>
      <c r="W962" s="365"/>
    </row>
    <row r="963" ht="15.75" customHeight="1">
      <c r="U963" s="365"/>
      <c r="V963" s="365"/>
      <c r="W963" s="365"/>
    </row>
    <row r="964" ht="15.75" customHeight="1">
      <c r="U964" s="365"/>
      <c r="V964" s="365"/>
      <c r="W964" s="365"/>
    </row>
    <row r="965" ht="15.75" customHeight="1">
      <c r="U965" s="365"/>
      <c r="V965" s="365"/>
      <c r="W965" s="365"/>
    </row>
    <row r="966" ht="15.75" customHeight="1">
      <c r="U966" s="365"/>
      <c r="V966" s="365"/>
      <c r="W966" s="365"/>
    </row>
    <row r="967" ht="15.75" customHeight="1">
      <c r="U967" s="365"/>
      <c r="V967" s="365"/>
      <c r="W967" s="365"/>
    </row>
    <row r="968" ht="15.75" customHeight="1">
      <c r="U968" s="365"/>
      <c r="V968" s="365"/>
      <c r="W968" s="365"/>
    </row>
    <row r="969" ht="15.75" customHeight="1">
      <c r="U969" s="365"/>
      <c r="V969" s="365"/>
      <c r="W969" s="365"/>
    </row>
    <row r="970" ht="15.75" customHeight="1">
      <c r="U970" s="365"/>
      <c r="V970" s="365"/>
      <c r="W970" s="365"/>
    </row>
    <row r="971" ht="15.75" customHeight="1">
      <c r="U971" s="365"/>
      <c r="V971" s="365"/>
      <c r="W971" s="365"/>
    </row>
    <row r="972" ht="15.75" customHeight="1">
      <c r="U972" s="365"/>
      <c r="V972" s="365"/>
      <c r="W972" s="365"/>
    </row>
    <row r="973" ht="15.75" customHeight="1">
      <c r="U973" s="365"/>
      <c r="V973" s="365"/>
      <c r="W973" s="365"/>
    </row>
    <row r="974" ht="15.75" customHeight="1">
      <c r="U974" s="365"/>
      <c r="V974" s="365"/>
      <c r="W974" s="365"/>
    </row>
    <row r="975" ht="15.75" customHeight="1">
      <c r="U975" s="365"/>
      <c r="V975" s="365"/>
      <c r="W975" s="365"/>
    </row>
    <row r="976" ht="15.75" customHeight="1">
      <c r="U976" s="365"/>
      <c r="V976" s="365"/>
      <c r="W976" s="365"/>
    </row>
    <row r="977" ht="15.75" customHeight="1">
      <c r="U977" s="365"/>
      <c r="V977" s="365"/>
      <c r="W977" s="365"/>
    </row>
    <row r="978" ht="15.75" customHeight="1">
      <c r="U978" s="365"/>
      <c r="V978" s="365"/>
      <c r="W978" s="365"/>
    </row>
    <row r="979" ht="15.75" customHeight="1">
      <c r="U979" s="365"/>
      <c r="V979" s="365"/>
      <c r="W979" s="365"/>
    </row>
    <row r="980" ht="15.75" customHeight="1">
      <c r="U980" s="365"/>
      <c r="V980" s="365"/>
      <c r="W980" s="365"/>
    </row>
    <row r="981" ht="15.75" customHeight="1">
      <c r="U981" s="365"/>
      <c r="V981" s="365"/>
      <c r="W981" s="365"/>
    </row>
    <row r="982" ht="15.75" customHeight="1">
      <c r="U982" s="365"/>
      <c r="V982" s="365"/>
      <c r="W982" s="365"/>
    </row>
    <row r="983" ht="15.75" customHeight="1">
      <c r="U983" s="365"/>
      <c r="V983" s="365"/>
      <c r="W983" s="365"/>
    </row>
    <row r="984" ht="15.75" customHeight="1">
      <c r="U984" s="365"/>
      <c r="V984" s="365"/>
      <c r="W984" s="365"/>
    </row>
    <row r="985" ht="15.75" customHeight="1">
      <c r="U985" s="365"/>
      <c r="V985" s="365"/>
      <c r="W985" s="365"/>
    </row>
    <row r="986" ht="15.75" customHeight="1">
      <c r="U986" s="365"/>
      <c r="V986" s="365"/>
      <c r="W986" s="365"/>
    </row>
    <row r="987" ht="15.75" customHeight="1">
      <c r="U987" s="365"/>
      <c r="V987" s="365"/>
      <c r="W987" s="365"/>
    </row>
    <row r="988" ht="15.75" customHeight="1">
      <c r="U988" s="365"/>
      <c r="V988" s="365"/>
      <c r="W988" s="365"/>
    </row>
    <row r="989" ht="15.75" customHeight="1">
      <c r="U989" s="365"/>
      <c r="V989" s="365"/>
      <c r="W989" s="365"/>
    </row>
    <row r="990" ht="15.75" customHeight="1">
      <c r="U990" s="365"/>
      <c r="V990" s="365"/>
      <c r="W990" s="365"/>
    </row>
    <row r="991" ht="15.75" customHeight="1">
      <c r="U991" s="365"/>
      <c r="V991" s="365"/>
      <c r="W991" s="365"/>
    </row>
    <row r="992" ht="15.75" customHeight="1">
      <c r="U992" s="365"/>
      <c r="V992" s="365"/>
      <c r="W992" s="365"/>
    </row>
    <row r="993" ht="15.75" customHeight="1">
      <c r="U993" s="365"/>
      <c r="V993" s="365"/>
      <c r="W993" s="365"/>
    </row>
    <row r="994" ht="15.75" customHeight="1">
      <c r="U994" s="365"/>
      <c r="V994" s="365"/>
      <c r="W994" s="365"/>
    </row>
    <row r="995" ht="15.75" customHeight="1">
      <c r="U995" s="365"/>
      <c r="V995" s="365"/>
      <c r="W995" s="365"/>
    </row>
    <row r="996" ht="15.75" customHeight="1">
      <c r="U996" s="365"/>
      <c r="V996" s="365"/>
      <c r="W996" s="365"/>
    </row>
    <row r="997" ht="15.75" customHeight="1">
      <c r="U997" s="365"/>
      <c r="V997" s="365"/>
      <c r="W997" s="365"/>
    </row>
    <row r="998" ht="15.75" customHeight="1">
      <c r="U998" s="365"/>
      <c r="V998" s="365"/>
      <c r="W998" s="365"/>
    </row>
    <row r="999" ht="15.75" customHeight="1">
      <c r="U999" s="365"/>
      <c r="V999" s="365"/>
      <c r="W999" s="365"/>
    </row>
    <row r="1000" ht="15.75" customHeight="1">
      <c r="U1000" s="365"/>
      <c r="V1000" s="365"/>
      <c r="W1000" s="365"/>
    </row>
  </sheetData>
  <dataValidations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2024-02-07T18:44:46Z</dcterms:created>
  <dc:creator>Teresa Alves</dc:creator>
</cp:coreProperties>
</file>